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1.4.1 - ZDRAVOTNĚ TECHN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'D.1.4.1 - ZDRAVOTNĚ TECHN...'!$C$128:$K$370</definedName>
    <definedName name="_xlnm.Print_Area" localSheetId="1">'D.1.4.1 - ZDRAVOTNĚ TECHN...'!$C$4:$J$76,'D.1.4.1 - ZDRAVOTNĚ TECHN...'!$C$82:$J$110,'D.1.4.1 - ZDRAVOTNĚ TECHN...'!$C$116:$J$370</definedName>
    <definedName name="_xlnm.Print_Titles" localSheetId="1">'D.1.4.1 - ZDRAVOTNĚ TECHN...'!$128:$128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1"/>
  <c r="BH351"/>
  <c r="BG351"/>
  <c r="BF351"/>
  <c r="T351"/>
  <c r="R351"/>
  <c r="P351"/>
  <c r="BI349"/>
  <c r="BH349"/>
  <c r="BG349"/>
  <c r="BF349"/>
  <c r="T349"/>
  <c r="R349"/>
  <c r="P349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2"/>
  <c r="BH322"/>
  <c r="BG322"/>
  <c r="BF322"/>
  <c r="T322"/>
  <c r="R322"/>
  <c r="P322"/>
  <c r="BI320"/>
  <c r="BH320"/>
  <c r="BG320"/>
  <c r="BF320"/>
  <c r="T320"/>
  <c r="R320"/>
  <c r="P320"/>
  <c r="BI317"/>
  <c r="BH317"/>
  <c r="BG317"/>
  <c r="BF317"/>
  <c r="T317"/>
  <c r="R317"/>
  <c r="P317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19"/>
  <c r="BH219"/>
  <c r="BG219"/>
  <c r="BF219"/>
  <c r="T219"/>
  <c r="R219"/>
  <c r="P219"/>
  <c r="BI214"/>
  <c r="BH214"/>
  <c r="BG214"/>
  <c r="BF214"/>
  <c r="T214"/>
  <c r="R214"/>
  <c r="P214"/>
  <c r="BI209"/>
  <c r="BH209"/>
  <c r="BG209"/>
  <c r="BF209"/>
  <c r="T209"/>
  <c r="R209"/>
  <c r="P209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F123"/>
  <c r="E121"/>
  <c r="F89"/>
  <c r="E87"/>
  <c r="J24"/>
  <c r="E24"/>
  <c r="J126"/>
  <c r="J23"/>
  <c r="J21"/>
  <c r="E21"/>
  <c r="J125"/>
  <c r="J20"/>
  <c r="J18"/>
  <c r="E18"/>
  <c r="F126"/>
  <c r="J17"/>
  <c r="J15"/>
  <c r="E15"/>
  <c r="F125"/>
  <c r="J14"/>
  <c r="J12"/>
  <c r="J123"/>
  <c r="E7"/>
  <c r="E119"/>
  <c i="1" r="L90"/>
  <c r="AM90"/>
  <c r="AM89"/>
  <c r="L89"/>
  <c r="AM87"/>
  <c r="L87"/>
  <c r="L85"/>
  <c r="L84"/>
  <c i="2" r="BK268"/>
  <c r="BK363"/>
  <c r="J361"/>
  <c r="BK357"/>
  <c r="BK346"/>
  <c r="BK340"/>
  <c r="J338"/>
  <c r="J333"/>
  <c r="J325"/>
  <c r="BK177"/>
  <c r="BK157"/>
  <c r="J148"/>
  <c r="J140"/>
  <c r="J365"/>
  <c r="J314"/>
  <c r="J303"/>
  <c r="J295"/>
  <c r="J288"/>
  <c r="J278"/>
  <c r="BK260"/>
  <c r="J251"/>
  <c r="BK242"/>
  <c r="BK232"/>
  <c r="J219"/>
  <c r="BK197"/>
  <c r="BK184"/>
  <c r="BK329"/>
  <c r="BK317"/>
  <c r="BK166"/>
  <c r="J160"/>
  <c r="J151"/>
  <c r="BK142"/>
  <c r="J136"/>
  <c r="BK355"/>
  <c r="BK312"/>
  <c r="BK308"/>
  <c r="BK301"/>
  <c r="BK288"/>
  <c r="BK276"/>
  <c r="J262"/>
  <c r="BK249"/>
  <c r="J242"/>
  <c r="J232"/>
  <c r="J224"/>
  <c r="BK204"/>
  <c r="J193"/>
  <c r="J177"/>
  <c r="J34"/>
  <c r="BK274"/>
  <c r="J260"/>
  <c r="J249"/>
  <c r="BK239"/>
  <c r="BK230"/>
  <c r="J206"/>
  <c r="BK195"/>
  <c r="BK187"/>
  <c r="J172"/>
  <c r="BK325"/>
  <c r="J163"/>
  <c r="BK151"/>
  <c r="J144"/>
  <c r="BK136"/>
  <c r="F37"/>
  <c r="J132"/>
  <c r="BK314"/>
  <c r="J305"/>
  <c r="BK295"/>
  <c r="BK286"/>
  <c r="J276"/>
  <c r="BK262"/>
  <c r="BK251"/>
  <c r="J234"/>
  <c r="BK224"/>
  <c r="BK209"/>
  <c r="J195"/>
  <c r="BK181"/>
  <c r="BK322"/>
  <c r="J301"/>
  <c r="BK293"/>
  <c r="J284"/>
  <c r="J270"/>
  <c r="J256"/>
  <c r="J247"/>
  <c r="J236"/>
  <c r="BK228"/>
  <c r="J209"/>
  <c r="J201"/>
  <c r="BK189"/>
  <c r="BK179"/>
  <c r="BK365"/>
  <c r="F34"/>
  <c r="BK284"/>
  <c r="J272"/>
  <c r="BK256"/>
  <c r="J244"/>
  <c r="J230"/>
  <c r="BK214"/>
  <c r="BK199"/>
  <c r="J189"/>
  <c r="BK174"/>
  <c r="BK361"/>
  <c r="BK349"/>
  <c r="BK344"/>
  <c r="J342"/>
  <c r="J340"/>
  <c r="J335"/>
  <c r="J329"/>
  <c r="J322"/>
  <c r="J174"/>
  <c r="BK163"/>
  <c r="J157"/>
  <c r="BK144"/>
  <c r="J142"/>
  <c r="J138"/>
  <c r="F36"/>
  <c r="J134"/>
  <c r="J312"/>
  <c r="BK305"/>
  <c r="J297"/>
  <c r="J290"/>
  <c r="J282"/>
  <c r="J274"/>
  <c r="J264"/>
  <c r="J254"/>
  <c r="BK244"/>
  <c r="J228"/>
  <c r="J204"/>
  <c r="BK193"/>
  <c r="J184"/>
  <c r="J166"/>
  <c r="BK266"/>
  <c r="BK359"/>
  <c r="J357"/>
  <c r="J349"/>
  <c r="BK342"/>
  <c r="BK335"/>
  <c r="BK331"/>
  <c r="BK327"/>
  <c r="BK169"/>
  <c r="BK154"/>
  <c r="BK140"/>
  <c r="BK134"/>
  <c r="BK351"/>
  <c r="BK310"/>
  <c r="BK303"/>
  <c r="BK297"/>
  <c r="BK290"/>
  <c r="BK278"/>
  <c r="J266"/>
  <c r="J258"/>
  <c r="J239"/>
  <c r="J226"/>
  <c r="BK206"/>
  <c r="J197"/>
  <c r="J187"/>
  <c r="J169"/>
  <c r="J320"/>
  <c r="J308"/>
  <c r="BK299"/>
  <c r="BK282"/>
  <c r="J268"/>
  <c r="BK254"/>
  <c r="BK236"/>
  <c r="BK226"/>
  <c r="J214"/>
  <c r="J199"/>
  <c r="J191"/>
  <c r="J179"/>
  <c i="1" r="AS94"/>
  <c i="2" r="BK270"/>
  <c r="BK264"/>
  <c r="J363"/>
  <c r="J359"/>
  <c r="J351"/>
  <c r="J346"/>
  <c r="J344"/>
  <c r="BK338"/>
  <c r="BK333"/>
  <c r="J331"/>
  <c r="J327"/>
  <c r="BK320"/>
  <c r="BK172"/>
  <c r="BK160"/>
  <c r="J154"/>
  <c r="BK148"/>
  <c r="BK138"/>
  <c r="BK132"/>
  <c r="J355"/>
  <c r="J317"/>
  <c r="J310"/>
  <c r="J299"/>
  <c r="J293"/>
  <c r="J286"/>
  <c r="BK272"/>
  <c r="BK258"/>
  <c r="BK247"/>
  <c r="BK234"/>
  <c r="BK219"/>
  <c r="BK201"/>
  <c r="BK191"/>
  <c r="J181"/>
  <c r="F35"/>
  <c i="1" r="BB95"/>
  <c r="BB94"/>
  <c r="AX94"/>
  <c i="2" l="1" r="R176"/>
  <c r="BK176"/>
  <c r="J176"/>
  <c r="J101"/>
  <c r="BK292"/>
  <c r="J292"/>
  <c r="J105"/>
  <c r="T208"/>
  <c r="P307"/>
  <c r="T147"/>
  <c r="T253"/>
  <c r="T324"/>
  <c r="P147"/>
  <c r="R253"/>
  <c r="P324"/>
  <c r="R147"/>
  <c r="R146"/>
  <c r="P253"/>
  <c r="BK324"/>
  <c r="J324"/>
  <c r="J107"/>
  <c r="P337"/>
  <c r="T131"/>
  <c r="T130"/>
  <c r="P176"/>
  <c r="P246"/>
  <c r="BK307"/>
  <c r="J307"/>
  <c r="J106"/>
  <c r="P348"/>
  <c r="R131"/>
  <c r="R130"/>
  <c r="R129"/>
  <c r="BK208"/>
  <c r="J208"/>
  <c r="J102"/>
  <c r="T246"/>
  <c r="T292"/>
  <c r="BK348"/>
  <c r="J348"/>
  <c r="J109"/>
  <c r="BK131"/>
  <c r="J131"/>
  <c r="J98"/>
  <c r="P208"/>
  <c r="R246"/>
  <c r="T307"/>
  <c r="T337"/>
  <c r="BK147"/>
  <c r="J147"/>
  <c r="J100"/>
  <c r="BK253"/>
  <c r="J253"/>
  <c r="J104"/>
  <c r="R307"/>
  <c r="R337"/>
  <c r="T176"/>
  <c r="BK246"/>
  <c r="J246"/>
  <c r="J103"/>
  <c r="P292"/>
  <c r="R324"/>
  <c r="R348"/>
  <c r="P131"/>
  <c r="P130"/>
  <c r="R208"/>
  <c r="R292"/>
  <c r="BK337"/>
  <c r="J337"/>
  <c r="J108"/>
  <c r="T348"/>
  <c r="BE154"/>
  <c r="BE157"/>
  <c r="BE166"/>
  <c r="BE172"/>
  <c r="BE177"/>
  <c r="BE179"/>
  <c r="BE181"/>
  <c r="BE184"/>
  <c r="BE187"/>
  <c r="BE189"/>
  <c r="BE191"/>
  <c r="BE193"/>
  <c r="BE195"/>
  <c r="BE197"/>
  <c r="BE199"/>
  <c r="BE201"/>
  <c r="BE204"/>
  <c r="BE206"/>
  <c r="BE209"/>
  <c r="BE214"/>
  <c r="BE219"/>
  <c r="BE224"/>
  <c r="BE226"/>
  <c r="BE228"/>
  <c r="BE230"/>
  <c r="BE232"/>
  <c r="BE234"/>
  <c r="BE236"/>
  <c r="BE239"/>
  <c r="BE242"/>
  <c r="BE244"/>
  <c r="BE247"/>
  <c r="BE249"/>
  <c r="BE251"/>
  <c r="BE254"/>
  <c r="BE256"/>
  <c r="BE258"/>
  <c r="BE260"/>
  <c r="BE262"/>
  <c r="BE266"/>
  <c r="BE268"/>
  <c r="BE274"/>
  <c r="BE276"/>
  <c r="BE278"/>
  <c r="BE282"/>
  <c r="BE284"/>
  <c r="BE286"/>
  <c r="BE288"/>
  <c r="BE290"/>
  <c r="BE293"/>
  <c r="BE295"/>
  <c r="BE297"/>
  <c r="BE299"/>
  <c r="BE301"/>
  <c r="BE303"/>
  <c r="BE305"/>
  <c r="BE308"/>
  <c r="BE310"/>
  <c r="BE312"/>
  <c r="BE317"/>
  <c r="BE320"/>
  <c r="BE351"/>
  <c i="1" r="AW95"/>
  <c i="2" r="E85"/>
  <c r="J89"/>
  <c r="F91"/>
  <c r="J91"/>
  <c r="F92"/>
  <c r="J92"/>
  <c r="BE132"/>
  <c r="BE134"/>
  <c r="BE136"/>
  <c r="BE138"/>
  <c r="BE140"/>
  <c r="BE142"/>
  <c r="BE144"/>
  <c r="BE148"/>
  <c r="BE151"/>
  <c r="BE160"/>
  <c r="BE163"/>
  <c r="BE169"/>
  <c r="BE174"/>
  <c r="BE365"/>
  <c i="1" r="BA95"/>
  <c i="2" r="BE314"/>
  <c r="BE322"/>
  <c r="BE325"/>
  <c r="BE327"/>
  <c r="BE329"/>
  <c r="BE331"/>
  <c r="BE333"/>
  <c r="BE335"/>
  <c r="BE338"/>
  <c r="BE340"/>
  <c r="BE342"/>
  <c r="BE344"/>
  <c r="BE346"/>
  <c r="BE349"/>
  <c r="BE357"/>
  <c r="BE359"/>
  <c r="BE361"/>
  <c r="BE363"/>
  <c i="1" r="BC95"/>
  <c i="2" r="BE264"/>
  <c r="BE270"/>
  <c r="BE272"/>
  <c r="BE355"/>
  <c i="1" r="BD95"/>
  <c r="BD94"/>
  <c r="W33"/>
  <c r="BC94"/>
  <c r="W32"/>
  <c r="W31"/>
  <c r="BA94"/>
  <c r="W30"/>
  <c i="2" l="1" r="P146"/>
  <c r="P129"/>
  <c i="1" r="AU95"/>
  <c i="2" r="T146"/>
  <c r="T129"/>
  <c r="BK130"/>
  <c r="J130"/>
  <c r="J97"/>
  <c r="BK146"/>
  <c r="J146"/>
  <c r="J99"/>
  <c i="1" r="AU94"/>
  <c r="AW94"/>
  <c r="AK30"/>
  <c r="AY94"/>
  <c i="2" r="F33"/>
  <c i="1" r="AZ95"/>
  <c r="AZ94"/>
  <c r="W29"/>
  <c i="2" r="J33"/>
  <c i="1" r="AV95"/>
  <c r="AT95"/>
  <c i="2" l="1" r="BK129"/>
  <c r="J129"/>
  <c r="J96"/>
  <c i="1" r="AV94"/>
  <c r="AK29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<sst xmlns="http://schemas.openxmlformats.org/spreadsheetml/2006/main">
  <si>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</si>
  <si>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</si>
  <si>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</si>
  <si>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</si>
  <si>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</si>
  <si>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{aed46b0f-5ef2-4860-b8bf-f947a832ad31}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</si>
  <si>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</si>
  <si>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</si>
  <si>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</si>
  <si>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</si>
  <si>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</si>
  <si>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</si>
  <si>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</si>
  <si>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</si>
  <si>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Stejskal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</si>
  <si>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</si>
  <si>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</si>
  <si>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OBJEKTU Č.P. 333</t>
  </si>
  <si>
    <t>KSO:</t>
  </si>
  <si>
    <t>CC-CZ:</t>
  </si>
  <si>
    <t>Místo:</t>
  </si>
  <si>
    <t xml:space="preserve"> </t>
  </si>
  <si>
    <t>Datum:</t>
  </si>
  <si>
    <t>20. 5. 2025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</si>
  <si>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</si>
  <si>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</si>
  <si>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</si>
  <si>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</si>
  <si>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</si>
  <si>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</si>
  <si>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</si>
  <si>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</si>
  <si>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</si>
  <si>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</si>
  <si>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</si>
  <si>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</si>
  <si>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</si>
  <si>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</si>
  <si>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</si>
  <si>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</si>
  <si>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</si>
  <si>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</si>
  <si>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</si>
  <si>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</si>
  <si>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</si>
  <si>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</si>
  <si>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</si>
  <si>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</si>
  <si>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</si>
  <si>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</si>
  <si>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</si>
  <si>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</si>
  <si>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</si>
  <si>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</si>
  <si>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</si>
  <si>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</si>
  <si>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</si>
  <si>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</si>
  <si>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</si>
  <si>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</si>
  <si>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</si>
  <si>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</si>
  <si>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</si>
  <si>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</si>
  <si>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</si>
  <si>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</si>
  <si>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</si>
  <si>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</si>
  <si>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</si>
  <si>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</si>
  <si>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</si>
  <si>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</si>
  <si>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</si>
  <si>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</si>
  <si>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</si>
  <si>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</si>
  <si>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</si>
  <si>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</si>
  <si>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D.1.4.1</t>
  </si>
  <si>
    <t>ZDRAVOTNĚ TECHNICKÉ INSTALACE, VYTÁPĚNÍ</t>
  </si>
  <si>
    <t>STA</t>
  </si>
  <si>
    <t>1</t>
  </si>
  <si>
    <t>{a8325a2b-e2d5-4977-9271-af128bee73ab}</t>
  </si>
  <si>
    <t>2</t>
  </si>
  <si>
    <t>KRYCÍ LIST SOUPISU PRACÍ</t>
  </si>
  <si>
    <t>Objekt:</t>
  </si>
  <si>
    <t>D.1.4.1 - ZDRAVOTNĚ TECHNICKÉ INSTALACE, VYTÁPĚNÍ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</si>
  <si>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</si>
  <si>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</si>
  <si>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</si>
  <si>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</si>
  <si>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</si>
  <si>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</si>
  <si>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8 - Vedení trubní dálková a přípojná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</si>
  <si>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</si>
  <si>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</si>
  <si>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</si>
  <si>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</si>
  <si>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</si>
  <si>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</si>
  <si>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726 - Zdravotechnika - předstěnové instalace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</si>
  <si>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</si>
  <si>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</si>
  <si>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</si>
  <si>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</si>
  <si>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</si>
  <si>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</si>
  <si>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</si>
  <si>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</si>
  <si>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</si>
  <si>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</si>
  <si>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</si>
  <si>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</si>
  <si>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</si>
  <si>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</si>
  <si>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</si>
  <si>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</si>
  <si>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</si>
  <si>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</si>
  <si>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</si>
  <si>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</si>
  <si>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8</t>
  </si>
  <si>
    <t>Vedení trubní dálková a přípojná</t>
  </si>
  <si>
    <t>59</t>
  </si>
  <si>
    <t>K</t>
  </si>
  <si>
    <t>894410100</t>
  </si>
  <si>
    <t>Osazení betonových dílců pro kanalizační šachty DN 1000 šachtové dno výšky 500 mm</t>
  </si>
  <si>
    <t>kus</t>
  </si>
  <si>
    <t>4</t>
  </si>
  <si>
    <t>-1241105979</t>
  </si>
  <si>
    <t>PP</t>
  </si>
  <si>
    <t>Osazení betonových dílců šachet kanalizačních dno DN 1000, výšky 500 mm</t>
  </si>
  <si>
    <t>60</t>
  </si>
  <si>
    <t>M</t>
  </si>
  <si>
    <t>59224548</t>
  </si>
  <si>
    <t>dno betonové šachty DN 1000 kanalizační výšky 50cm</t>
  </si>
  <si>
    <t>-2118878011</t>
  </si>
  <si>
    <t>61</t>
  </si>
  <si>
    <t>894411121</t>
  </si>
  <si>
    <t>Zřízení šachet kanalizačních z betonových dílců na potrubí DN přes 200 do 300 dno beton tř. C 25/30</t>
  </si>
  <si>
    <t>-689625905</t>
  </si>
  <si>
    <t>Zřízení šachet kanalizačních z betonových dílců výšky vstupu do 1,50 m s obložením dna betonem tř. C 25/30, na potrubí DN přes 200 do 300</t>
  </si>
  <si>
    <t>63</t>
  </si>
  <si>
    <t>59224067</t>
  </si>
  <si>
    <t>skruž betonová DN 1000x500 100x50x12cm</t>
  </si>
  <si>
    <t>-601946627</t>
  </si>
  <si>
    <t>64</t>
  </si>
  <si>
    <t>59224056</t>
  </si>
  <si>
    <t>konus betonové šachty DN 1000 kanalizační 100x62,5x67cm kapsové stupadlo</t>
  </si>
  <si>
    <t>-1727194318</t>
  </si>
  <si>
    <t>65</t>
  </si>
  <si>
    <t>59224010</t>
  </si>
  <si>
    <t>prstenec šachtový vyrovnávací betonový 625x100x40mm</t>
  </si>
  <si>
    <t>2018458360</t>
  </si>
  <si>
    <t>66</t>
  </si>
  <si>
    <t>28661933</t>
  </si>
  <si>
    <t>poklop šachtový litinový DN 600 pro třídu zatížení B125</t>
  </si>
  <si>
    <t>-577774927</t>
  </si>
  <si>
    <t>PSV</t>
  </si>
  <si>
    <t>Práce a dodávky PSV</t>
  </si>
  <si>
    <t>713</t>
  </si>
  <si>
    <t>Izolace tepelné</t>
  </si>
  <si>
    <t>37</t>
  </si>
  <si>
    <t>713463121</t>
  </si>
  <si>
    <t>Montáž izolace tepelné potrubí potrubními pouzdry bez úpravy uchycenými sponami 1x</t>
  </si>
  <si>
    <t>m</t>
  </si>
  <si>
    <t>16</t>
  </si>
  <si>
    <t>1680586368</t>
  </si>
  <si>
    <t>Montáž izolace tepelné potrubí a ohybů tvarovkami nebo deskami potrubními pouzdry bez povrchové úpravy (izolační materiál ve specifikaci) uchycenými sponami potrubí jednovrstvá</t>
  </si>
  <si>
    <t>VV</t>
  </si>
  <si>
    <t>13+25,5+22,5+12+6,6+15</t>
  </si>
  <si>
    <t>38</t>
  </si>
  <si>
    <t>28377142</t>
  </si>
  <si>
    <t>pouzdro izolační potrubní z pěnového polyetylenu 20/13mm</t>
  </si>
  <si>
    <t>32</t>
  </si>
  <si>
    <t>1014119802</t>
  </si>
  <si>
    <t>35,4039215686275*1,02 'Přepočtené koeficientem množství</t>
  </si>
  <si>
    <t>39</t>
  </si>
  <si>
    <t>28377046</t>
  </si>
  <si>
    <t>pouzdro izolační potrubní z pěnového polyetylenu 22/25mm</t>
  </si>
  <si>
    <t>475645454</t>
  </si>
  <si>
    <t>27,3019607843137*1,02 'Přepočtené koeficientem množství</t>
  </si>
  <si>
    <t>40</t>
  </si>
  <si>
    <t>28377013</t>
  </si>
  <si>
    <t>pouzdro izolační potrubní z pěnového polyetylenu 25/20mm</t>
  </si>
  <si>
    <t>-115359191</t>
  </si>
  <si>
    <t>12*1,02 'Přepočtené koeficientem množství</t>
  </si>
  <si>
    <t>41</t>
  </si>
  <si>
    <t>28377053</t>
  </si>
  <si>
    <t>pouzdro izolační potrubní z pěnového polyetylenu 32/20mm</t>
  </si>
  <si>
    <t>41475663</t>
  </si>
  <si>
    <t>6,6*1,02 'Přepočtené koeficientem množství</t>
  </si>
  <si>
    <t>42</t>
  </si>
  <si>
    <t>713463211</t>
  </si>
  <si>
    <t>Montáž izolace tepelné potrubí potrubními pouzdry s Al fólií staženými Al páskou 1x D do 50 mm</t>
  </si>
  <si>
    <t>884886872</t>
  </si>
  <si>
    <t>Montáž izolace tepelné potrubí a ohybů tvarovkami nebo deskami potrubními pouzdry s povrchovou úpravou hliníkovou fólií (izolační materiál ve specifikaci) přelepenými samolepící hliníkovou páskou potrubí jednovrstvá D do 50 mm</t>
  </si>
  <si>
    <t>11+6,1</t>
  </si>
  <si>
    <t>43</t>
  </si>
  <si>
    <t>63154531</t>
  </si>
  <si>
    <t>pouzdro izolační potrubní z minerální vlny s Al fólií max. 250/100°C 28/30mm</t>
  </si>
  <si>
    <t>-918883677</t>
  </si>
  <si>
    <t>11*1,02 'Přepočtené koeficientem množství</t>
  </si>
  <si>
    <t>44</t>
  </si>
  <si>
    <t>63154572</t>
  </si>
  <si>
    <t>pouzdro izolační potrubní z minerální vlny s Al fólií max. 250/100°C 35/40mm</t>
  </si>
  <si>
    <t>-379773285</t>
  </si>
  <si>
    <t>6,1*1,02 'Přepočtené koeficientem množství</t>
  </si>
  <si>
    <t>45</t>
  </si>
  <si>
    <t>998713101</t>
  </si>
  <si>
    <t>Přesun hmot tonážní pro izolace tepelné v objektech v do 6 m</t>
  </si>
  <si>
    <t>t</t>
  </si>
  <si>
    <t>-1759853299</t>
  </si>
  <si>
    <t>Přesun hmot pro izolace tepelné stanovený z hmotnosti přesunovaného materiálu vodorovná dopravní vzdálenost do 50 m s užitím mechanizace v objektech výšky do 6 m</t>
  </si>
  <si>
    <t>46</t>
  </si>
  <si>
    <t>998713121</t>
  </si>
  <si>
    <t>Přesun hmot tonážní pro izolace tepelné ruční v objektech v do 6 m</t>
  </si>
  <si>
    <t>256587004</t>
  </si>
  <si>
    <t>Přesun hmot pro izolace tepelné stanovený z hmotnosti přesunovaného materiálu vodorovná dopravní vzdálenost do 50 m ruční (bez užití mechanizace) v objektech výšky do 6 m</t>
  </si>
  <si>
    <t>721</t>
  </si>
  <si>
    <t>Zdravotechnika - vnitřní kanalizace</t>
  </si>
  <si>
    <t>50</t>
  </si>
  <si>
    <t>721173316</t>
  </si>
  <si>
    <t>Potrubí kanalizační z PVC SN 4 dešťové DN 125</t>
  </si>
  <si>
    <t>1362660028</t>
  </si>
  <si>
    <t>Potrubí z trub PVC SN4 dešťové DN 125</t>
  </si>
  <si>
    <t>51</t>
  </si>
  <si>
    <t>28611355</t>
  </si>
  <si>
    <t>koleno kanalizační PVC KG 125x30°</t>
  </si>
  <si>
    <t>708257430</t>
  </si>
  <si>
    <t>52</t>
  </si>
  <si>
    <t>28611356</t>
  </si>
  <si>
    <t>koleno kanalizační PVC KG 125x45°</t>
  </si>
  <si>
    <t>1252687079</t>
  </si>
  <si>
    <t>5+30+5</t>
  </si>
  <si>
    <t>53</t>
  </si>
  <si>
    <t>28611389</t>
  </si>
  <si>
    <t>odbočka kanalizační plastová s hrdlem KG 125/125/45°</t>
  </si>
  <si>
    <t>-1338028174</t>
  </si>
  <si>
    <t>1+9+2</t>
  </si>
  <si>
    <t>58</t>
  </si>
  <si>
    <t>721173317</t>
  </si>
  <si>
    <t>Potrubí kanalizační z PVC SN 4 dešťové DN 160</t>
  </si>
  <si>
    <t>-296352326</t>
  </si>
  <si>
    <t>Potrubí z trub PVC SN4 dešťové DN 160</t>
  </si>
  <si>
    <t>54</t>
  </si>
  <si>
    <t>721173402</t>
  </si>
  <si>
    <t>Potrubí kanalizační z PVC SN 4 svodné DN 125</t>
  </si>
  <si>
    <t>714356490</t>
  </si>
  <si>
    <t>Potrubí z trub PVC SN4 svodné (ležaté) DN 125</t>
  </si>
  <si>
    <t>70</t>
  </si>
  <si>
    <t>721174043</t>
  </si>
  <si>
    <t>Potrubí kanalizační z PP připojovací DN 50</t>
  </si>
  <si>
    <t>364964858</t>
  </si>
  <si>
    <t>Potrubí z trub polypropylenových připojovací DN 50</t>
  </si>
  <si>
    <t>71</t>
  </si>
  <si>
    <t>721174045</t>
  </si>
  <si>
    <t>Potrubí kanalizační z PP připojovací DN 110</t>
  </si>
  <si>
    <t>-1096222473</t>
  </si>
  <si>
    <t>Potrubí z trub polypropylenových připojovací DN 110</t>
  </si>
  <si>
    <t>95</t>
  </si>
  <si>
    <t>721211421</t>
  </si>
  <si>
    <t>Vpusť podlahová se svislým odtokem DN 50/75/110 mřížka nerez 115x115</t>
  </si>
  <si>
    <t>2140276161</t>
  </si>
  <si>
    <t>Podlahové vpusti se svislým odtokem DN 50/75/110 mřížka nerez 115x115</t>
  </si>
  <si>
    <t>72</t>
  </si>
  <si>
    <t>721274121</t>
  </si>
  <si>
    <t>Přivzdušňovací ventil vnitřní odpadních potrubí DN od 32 do 50</t>
  </si>
  <si>
    <t>-1986237306</t>
  </si>
  <si>
    <t>Ventily přivzdušňovací odpadních potrubí vnitřní od DN 32 do DN 50</t>
  </si>
  <si>
    <t>73</t>
  </si>
  <si>
    <t>721274123</t>
  </si>
  <si>
    <t>Přivzdušňovací ventil vnitřní odpadních potrubí DN 100</t>
  </si>
  <si>
    <t>1406276318</t>
  </si>
  <si>
    <t>Ventily přivzdušňovací odpadních potrubí vnitřní DN 100</t>
  </si>
  <si>
    <t>76</t>
  </si>
  <si>
    <t>721290111</t>
  </si>
  <si>
    <t>Zkouška těsnosti potrubí kanalizace vodou DN do 125</t>
  </si>
  <si>
    <t>529987311</t>
  </si>
  <si>
    <t>Zkouška těsnosti kanalizace v objektech vodou do DN 125</t>
  </si>
  <si>
    <t>20+9,4+25+18+10+10+2</t>
  </si>
  <si>
    <t>77</t>
  </si>
  <si>
    <t>998721101</t>
  </si>
  <si>
    <t>Přesun hmot tonážní pro vnitřní kanalizaci v objektech v do 6 m</t>
  </si>
  <si>
    <t>-1763619752</t>
  </si>
  <si>
    <t>Přesun hmot pro vnitřní kanalizaci stanovený z hmotnosti přesunovaného materiálu vodorovná dopravní vzdálenost do 50 m základní v objektech výšky do 6 m</t>
  </si>
  <si>
    <t>78</t>
  </si>
  <si>
    <t>998721121</t>
  </si>
  <si>
    <t>Přesun hmot tonážní pro vnitřní kanalizaci ruční v objektech v do 6 m</t>
  </si>
  <si>
    <t>-534359110</t>
  </si>
  <si>
    <t>Přesun hmot pro vnitřní kanalizaci stanovený z hmotnosti přesunovaného materiálu vodorovná dopravní vzdálenost do 50 m ruční (bez užití mechanizace) v objektech výšky do 6 m</t>
  </si>
  <si>
    <t>722</t>
  </si>
  <si>
    <t>Zdravotechnika - vnitřní vodovod</t>
  </si>
  <si>
    <t>34</t>
  </si>
  <si>
    <t>722174022</t>
  </si>
  <si>
    <t>Potrubí vodovodní plastové PPR svar polyfúze PN 20 D 20x3,4 mm</t>
  </si>
  <si>
    <t>2145239252</t>
  </si>
  <si>
    <t>Potrubí z plastových trubek z polypropylenu PPR svařovaných polyfúzně PN 20 (SDR 6) D 20 x 3,4</t>
  </si>
  <si>
    <t>"studená"35,5</t>
  </si>
  <si>
    <t>"teplá a cirkulace"27,5</t>
  </si>
  <si>
    <t>Součet</t>
  </si>
  <si>
    <t>35</t>
  </si>
  <si>
    <t>722174023</t>
  </si>
  <si>
    <t>Potrubí vodovodní plastové PPR svar polyfúze PN 20 D 25x4,2 mm</t>
  </si>
  <si>
    <t>277154054</t>
  </si>
  <si>
    <t>Potrubí z plastových trubek z polypropylenu PPR svařovaných polyfúzně PN 20 (SDR 6) D 25 x 4,2</t>
  </si>
  <si>
    <t>"studená"12,5</t>
  </si>
  <si>
    <t>"teplá"11,5</t>
  </si>
  <si>
    <t>36</t>
  </si>
  <si>
    <t>722174024</t>
  </si>
  <si>
    <t>Potrubí vodovodní plastové PPR svar polyfúze PN 20 D 32x5,4 mm</t>
  </si>
  <si>
    <t>-10731781</t>
  </si>
  <si>
    <t>Potrubí z plastových trubek z polypropylenu PPR svařovaných polyfúzně PN 20 (SDR 6) D 32 x 5,4</t>
  </si>
  <si>
    <t>"studená"6,6</t>
  </si>
  <si>
    <t>"teplá"6,1</t>
  </si>
  <si>
    <t>48</t>
  </si>
  <si>
    <t>722220111</t>
  </si>
  <si>
    <t>Nástěnka pro výtokový ventil G 1/2" s jedním závitem</t>
  </si>
  <si>
    <t>295539217</t>
  </si>
  <si>
    <t>Armatury s jedním závitem nástěnky pro výtokový ventil G 1/2"</t>
  </si>
  <si>
    <t>49</t>
  </si>
  <si>
    <t>722220121</t>
  </si>
  <si>
    <t>Nástěnka pro baterii G 1/2" s jedním závitem</t>
  </si>
  <si>
    <t>pár</t>
  </si>
  <si>
    <t>1191963589</t>
  </si>
  <si>
    <t>Armatury s jedním závitem nástěnky pro baterii G 1/2"</t>
  </si>
  <si>
    <t>722230101</t>
  </si>
  <si>
    <t>Ventil přímý G 1/2" se dvěma závity</t>
  </si>
  <si>
    <t>-798220811</t>
  </si>
  <si>
    <t>Armatury se dvěma závity ventily přímé G 1/2"</t>
  </si>
  <si>
    <t>33</t>
  </si>
  <si>
    <t>722231072</t>
  </si>
  <si>
    <t>Ventil zpětný mosazný G 1/2" PN 10 do 110°C se dvěma závity</t>
  </si>
  <si>
    <t>594569495</t>
  </si>
  <si>
    <t>Armatury se dvěma závity ventily zpětné mosazné PN 10 do 110°C G 1/2"</t>
  </si>
  <si>
    <t>31</t>
  </si>
  <si>
    <t>722231141</t>
  </si>
  <si>
    <t>Ventil závitový pojistný rohový G 1/2"</t>
  </si>
  <si>
    <t>1436192262</t>
  </si>
  <si>
    <t>Armatury se dvěma závity ventily pojistné rohové G 1/2"</t>
  </si>
  <si>
    <t>100</t>
  </si>
  <si>
    <t>722232048</t>
  </si>
  <si>
    <t>Kohout kulový přímý G 2" PN 42 do 185°C vnitřní závit</t>
  </si>
  <si>
    <t>1480856318</t>
  </si>
  <si>
    <t>Armatury se dvěma závity kulové kohouty PN 42 do 185 °C přímé vnitřní závit G 2"</t>
  </si>
  <si>
    <t>75</t>
  </si>
  <si>
    <t>722290234</t>
  </si>
  <si>
    <t>Proplach a dezinfekce vodovodního potrubí DN do 80</t>
  </si>
  <si>
    <t>675401207</t>
  </si>
  <si>
    <t>Zkoušky, proplach a desinfekce vodovodního potrubí proplach a desinfekce vodovodního potrubí do DN 80</t>
  </si>
  <si>
    <t>48+24+12,7+10+5</t>
  </si>
  <si>
    <t>74</t>
  </si>
  <si>
    <t>722290246</t>
  </si>
  <si>
    <t>Zkouška těsnosti vodovodního potrubí plastového DN do 40</t>
  </si>
  <si>
    <t>1168116988</t>
  </si>
  <si>
    <t>Zkoušky, proplach a desinfekce vodovodního potrubí zkoušky těsnosti vodovodního potrubí plastového do DN 40</t>
  </si>
  <si>
    <t>48+24+12,7</t>
  </si>
  <si>
    <t>79</t>
  </si>
  <si>
    <t>998722101</t>
  </si>
  <si>
    <t>Přesun hmot tonážní pro vnitřní vodovod v objektech v do 6 m</t>
  </si>
  <si>
    <t>1209653317</t>
  </si>
  <si>
    <t>Přesun hmot pro vnitřní vodovod stanovený z hmotnosti přesunovaného materiálu vodorovná dopravní vzdálenost do 50 m základní v objektech výšky do 6 m</t>
  </si>
  <si>
    <t>80</t>
  </si>
  <si>
    <t>998722121</t>
  </si>
  <si>
    <t>Přesun hmot tonážní pro vnitřní vodovod ruční v objektech v do 6 m</t>
  </si>
  <si>
    <t>-27985813</t>
  </si>
  <si>
    <t>Přesun hmot pro vnitřní vodovod stanovený z hmotnosti přesunovaného materiálu vodorovná dopravní vzdálenost do 50 m ruční (bez užití mechanizace) v objektech výšky do 6 m</t>
  </si>
  <si>
    <t>724</t>
  </si>
  <si>
    <t>Zdravotechnika - strojní vybavení</t>
  </si>
  <si>
    <t>99</t>
  </si>
  <si>
    <t>724242226</t>
  </si>
  <si>
    <t>Filtr domácí na studenou vodu G 2" se zpětným proplachem</t>
  </si>
  <si>
    <t>soubor</t>
  </si>
  <si>
    <t>-1431084336</t>
  </si>
  <si>
    <t>Zařízení pro úpravu vody filtry domácí na studenou vodu se zpětným proplachem G 2"</t>
  </si>
  <si>
    <t>97</t>
  </si>
  <si>
    <t>998724101</t>
  </si>
  <si>
    <t>Přesun hmot tonážní pro strojní vybavení v objektech v do 6 m</t>
  </si>
  <si>
    <t>107922763</t>
  </si>
  <si>
    <t>Přesun hmot pro strojní vybavení stanovený z hmotnosti přesunovaného materiálu vodorovná dopravní vzdálenost do 50 m základní v objektech výšky do 6 m</t>
  </si>
  <si>
    <t>98</t>
  </si>
  <si>
    <t>998724121</t>
  </si>
  <si>
    <t>Přesun hmot tonážní pro strojní vybavení ruční v objektech v do 6 m</t>
  </si>
  <si>
    <t>-1125381916</t>
  </si>
  <si>
    <t>Přesun hmot pro strojní vybavení stanovený z hmotnosti přesunovaného materiálu vodorovná dopravní vzdálenost do 50 m ruční (bez užití mechanizace) v objektech výšky do 6 m</t>
  </si>
  <si>
    <t>725</t>
  </si>
  <si>
    <t>Zdravotechnika - zařizovací předměty</t>
  </si>
  <si>
    <t>10</t>
  </si>
  <si>
    <t>725112022</t>
  </si>
  <si>
    <t>Klozet keramický závěsný na nosné stěny odpad vodorovný</t>
  </si>
  <si>
    <t>415147801</t>
  </si>
  <si>
    <t>Zařízení záchodů klozety keramické závěsné na nosné stěny s hlubokým splachováním odpad vodorovný</t>
  </si>
  <si>
    <t>725121525</t>
  </si>
  <si>
    <t>Pisoárový záchodek automatický s radarovým senzorem</t>
  </si>
  <si>
    <t>387484589</t>
  </si>
  <si>
    <t>Pisoárové záchodky keramické automatické s radarovým senzorem</t>
  </si>
  <si>
    <t>22</t>
  </si>
  <si>
    <t>725211603</t>
  </si>
  <si>
    <t>Umyvadlo keramické bílé šířky 600 mm bez krytu na sifon připevněné na stěnu šrouby</t>
  </si>
  <si>
    <t>-1215894792</t>
  </si>
  <si>
    <t>Umyvadla keramická bílá bez výtokových armatur připevněná na stěnu šrouby bez sloupu nebo krytu na sifon, šířka umyvadla 600 mm</t>
  </si>
  <si>
    <t>23</t>
  </si>
  <si>
    <t>55161007</t>
  </si>
  <si>
    <t>ventil odpadní umyvadlový celokovový CLICK/CLACK s přepadem a připojovacím závitem 5/4"</t>
  </si>
  <si>
    <t>-737544617</t>
  </si>
  <si>
    <t>24</t>
  </si>
  <si>
    <t>379012</t>
  </si>
  <si>
    <t>štětka na WC závěsná nebo na podlahu kartáč nylon nerezové záchytné pouzdro lesk</t>
  </si>
  <si>
    <t>-1488306002</t>
  </si>
  <si>
    <t>25</t>
  </si>
  <si>
    <t>55431093</t>
  </si>
  <si>
    <t>zásobník toaletních papírů komaxit bílý D 220mm</t>
  </si>
  <si>
    <t>-2108714749</t>
  </si>
  <si>
    <t>17</t>
  </si>
  <si>
    <t>725241214</t>
  </si>
  <si>
    <t>Vanička sprchová z litého polymermramoru čtvercová 1000x1000 mm</t>
  </si>
  <si>
    <t>1097471811</t>
  </si>
  <si>
    <t>Sprchové vaničky z litého polymermramoru čtvercové 1000x1000 mm</t>
  </si>
  <si>
    <t>26</t>
  </si>
  <si>
    <t>725244104</t>
  </si>
  <si>
    <t>Dveře sprchové rámové se skleněnou výplní tl. 5 mm otvíravé jednokřídlové do niky na vaničku šířky 1000 mm</t>
  </si>
  <si>
    <t>766686290</t>
  </si>
  <si>
    <t>Sprchové dveře a zástěny dveře sprchové do niky rámové se skleněnou výplní tl. 5 mm otvíravé jednokřídlové, na vaničku šířky 1000 mm</t>
  </si>
  <si>
    <t>29</t>
  </si>
  <si>
    <t>725311121</t>
  </si>
  <si>
    <t>Dřez jednoduchý nerezový se zápachovou uzávěrkou s odkapávací plochou 560x480 mm a miskou</t>
  </si>
  <si>
    <t>141573935</t>
  </si>
  <si>
    <t>Dřezy bez výtokových armatur jednoduché se zápachovou uzávěrkou nerezové s odkapávací plochou 560x480 mm a miskou</t>
  </si>
  <si>
    <t>47</t>
  </si>
  <si>
    <t>725813111</t>
  </si>
  <si>
    <t>Ventil rohový bez připojovací trubičky nebo flexi hadičky G 1/2"</t>
  </si>
  <si>
    <t>1784695044</t>
  </si>
  <si>
    <t>Ventily rohové bez připojovací trubičky nebo flexi hadičky G 1/2"</t>
  </si>
  <si>
    <t>27</t>
  </si>
  <si>
    <t>725821311</t>
  </si>
  <si>
    <t>Baterie dřezová nástěnná páková s otáčivým kulatým ústím a délkou ramínka 200 mm</t>
  </si>
  <si>
    <t>535377819</t>
  </si>
  <si>
    <t>Baterie dřezové nástěnné pákové s otáčivým kulatým ústím a délkou ramínka 200 mm</t>
  </si>
  <si>
    <t>725822611</t>
  </si>
  <si>
    <t>Baterie umyvadlová stojánková páková bez výpusti</t>
  </si>
  <si>
    <t>896965397</t>
  </si>
  <si>
    <t>Baterie umyvadlové stojánkové pákové bez výpusti</t>
  </si>
  <si>
    <t>18</t>
  </si>
  <si>
    <t>725841312</t>
  </si>
  <si>
    <t>Baterie sprchová nástěnná páková</t>
  </si>
  <si>
    <t>-588472581</t>
  </si>
  <si>
    <t>Baterie sprchové nástěnné pákové</t>
  </si>
  <si>
    <t>vč. hadice a ruční hlavice</t>
  </si>
  <si>
    <t>20</t>
  </si>
  <si>
    <t>725861102</t>
  </si>
  <si>
    <t>Zápachová uzávěrka pro umyvadla DN 40</t>
  </si>
  <si>
    <t>312332188</t>
  </si>
  <si>
    <t>Zápachové uzávěrky zařizovacích předmětů pro umyvadla DN 40</t>
  </si>
  <si>
    <t>28</t>
  </si>
  <si>
    <t>725862113</t>
  </si>
  <si>
    <t>Zápachová uzávěrka pro dřezy s přípojkou pro pračku nebo myčku DN 40/50</t>
  </si>
  <si>
    <t>-167577158</t>
  </si>
  <si>
    <t>Zápachové uzávěrky zařizovacích předmětů pro dřezy s přípojkou pro pračku nebo myčku DN 40/50</t>
  </si>
  <si>
    <t>19</t>
  </si>
  <si>
    <t>725865311</t>
  </si>
  <si>
    <t>Zápachová uzávěrka sprchových van DN 40/50 s kulovým kloubem na odtoku</t>
  </si>
  <si>
    <t>889181089</t>
  </si>
  <si>
    <t>Zápachové uzávěrky zařizovacích předmětů pro vany sprchových koutů s kulovým kloubem na odtoku DN 40/50</t>
  </si>
  <si>
    <t>81</t>
  </si>
  <si>
    <t>998725101</t>
  </si>
  <si>
    <t>Přesun hmot tonážní pro zařizovací předměty v objektech v do 6 m</t>
  </si>
  <si>
    <t>-265800348</t>
  </si>
  <si>
    <t>Přesun hmot pro zařizovací předměty stanovený z hmotnosti přesunovaného materiálu vodorovná dopravní vzdálenost do 50 m základní v objektech výšky do 6 m</t>
  </si>
  <si>
    <t>82</t>
  </si>
  <si>
    <t>998725121</t>
  </si>
  <si>
    <t>Přesun hmot tonážní pro zařizovací předměty ruční v objektech v do 6 m</t>
  </si>
  <si>
    <t>1713921370</t>
  </si>
  <si>
    <t>Přesun hmot pro zařizovací předměty stanovený z hmotnosti přesunovaného materiálu vodorovná dopravní vzdálenost do 50 m ruční (bez užití mechanizace) v objektech výšky do 6 m</t>
  </si>
  <si>
    <t>726</t>
  </si>
  <si>
    <t>Zdravotechnika - předstěnové instalace</t>
  </si>
  <si>
    <t>11</t>
  </si>
  <si>
    <t>726111031</t>
  </si>
  <si>
    <t>Instalační předstěna pro klozet s ovládáním zepředu v 1080 mm závěsný do masivní zděné kce</t>
  </si>
  <si>
    <t>1655237</t>
  </si>
  <si>
    <t>Předstěnové instalační systémy pro zazdění do masivních zděných konstrukcí pro závěsné klozety ovládání zepředu, stavební výška 1080 mm</t>
  </si>
  <si>
    <t>726191001</t>
  </si>
  <si>
    <t>Zvukoizolační souprava pro klozet a bidet</t>
  </si>
  <si>
    <t>-1547341850</t>
  </si>
  <si>
    <t>Ostatní příslušenství instalačních systémů zvukoizolační souprava pro WC a bidet</t>
  </si>
  <si>
    <t>13</t>
  </si>
  <si>
    <t>726191002</t>
  </si>
  <si>
    <t>Souprava pro předstěnovou montáž</t>
  </si>
  <si>
    <t>1078893637</t>
  </si>
  <si>
    <t>Ostatní příslušenství instalačních systémů souprava pro předstěnovou montáž</t>
  </si>
  <si>
    <t>14</t>
  </si>
  <si>
    <t>726191011</t>
  </si>
  <si>
    <t>Ovládací tlačítko WC pro montáž do předstěnových konstrukcí</t>
  </si>
  <si>
    <t>-1271955618</t>
  </si>
  <si>
    <t>Ostatní příslušenství instalačních systémů montáž ovládacích tlačítek k WC</t>
  </si>
  <si>
    <t>15</t>
  </si>
  <si>
    <t>55281795</t>
  </si>
  <si>
    <t>tlačítko pro ovládání WC shora/zepředu plast dvě množství vody 213x142mm</t>
  </si>
  <si>
    <t>-1161412166</t>
  </si>
  <si>
    <t>83</t>
  </si>
  <si>
    <t>998726111</t>
  </si>
  <si>
    <t>Přesun hmot tonážní pro instalační prefabrikáty v objektech v do 6 m</t>
  </si>
  <si>
    <t>-1123347627</t>
  </si>
  <si>
    <t>Přesun hmot pro instalační prefabrikáty stanovený z hmotnosti přesunovaného materiálu vodorovná dopravní vzdálenost do 50 m základní v objektech výšky do 6 m</t>
  </si>
  <si>
    <t>84</t>
  </si>
  <si>
    <t>998726131</t>
  </si>
  <si>
    <t>Přesun hmot tonážní pro instalační prefabrikáty ruční v objektech v do 6 m</t>
  </si>
  <si>
    <t>-1875465377</t>
  </si>
  <si>
    <t>Přesun hmot pro instalační prefabrikáty stanovený z hmotnosti přesunovaného materiálu vodorovná dopravní vzdálenost do 50 m ruční (bez užití mechanizace) v objektech výšky do 6 m</t>
  </si>
  <si>
    <t>733</t>
  </si>
  <si>
    <t>Ústřední vytápění - rozvodné potrubí</t>
  </si>
  <si>
    <t>733222202</t>
  </si>
  <si>
    <t>Potrubí měděné polotvrdé spojované tvrdým pájením D 15x1 mm</t>
  </si>
  <si>
    <t>-731533687</t>
  </si>
  <si>
    <t>Potrubí z trubek měděných polotvrdých spojovaných tvrdým pájením Ø 15/1</t>
  </si>
  <si>
    <t>6</t>
  </si>
  <si>
    <t>733222203</t>
  </si>
  <si>
    <t>Potrubí měděné polotvrdé spojované tvrdým pájením D 18x1 mm</t>
  </si>
  <si>
    <t>576270346</t>
  </si>
  <si>
    <t>Potrubí z trubek měděných polotvrdých spojovaných tvrdým pájením Ø 18/1</t>
  </si>
  <si>
    <t>7</t>
  </si>
  <si>
    <t>733222204</t>
  </si>
  <si>
    <t>Potrubí měděné polotvrdé spojované tvrdým pájením D 22x1 mm</t>
  </si>
  <si>
    <t>-1642244731</t>
  </si>
  <si>
    <t>Potrubí z trubek měděných polotvrdých spojovaných tvrdým pájením Ø 22/1</t>
  </si>
  <si>
    <t>94</t>
  </si>
  <si>
    <t>733291101</t>
  </si>
  <si>
    <t>Zkouška těsnosti potrubí měděné D do 35x1,5</t>
  </si>
  <si>
    <t>-141336722</t>
  </si>
  <si>
    <t>Zkoušky těsnosti potrubí z trubek měděných Ø do 35/1,5</t>
  </si>
  <si>
    <t>14+8+10+10</t>
  </si>
  <si>
    <t>9</t>
  </si>
  <si>
    <t>733811251</t>
  </si>
  <si>
    <t>Ochrana potrubí ústředního vytápění termoizolačními trubicemi z PE tl přes 20 do 25 mm DN do 22 mm</t>
  </si>
  <si>
    <t>1280747178</t>
  </si>
  <si>
    <t>Ochrana potrubí termoizolačními trubicemi z pěnového polyetylenu PE přilepenými v příčných a podélných spojích, tloušťky izolace přes 20 do 25 mm, vnitřního průměru izolace DN do 22 mm</t>
  </si>
  <si>
    <t>8+10+2+10</t>
  </si>
  <si>
    <t>85</t>
  </si>
  <si>
    <t>998733101</t>
  </si>
  <si>
    <t>Přesun hmot tonážní pro rozvody potrubí v objektech v do 6 m</t>
  </si>
  <si>
    <t>-936877166</t>
  </si>
  <si>
    <t>Přesun hmot pro rozvody potrubí stanovený z hmotnosti přesunovaného materiálu vodorovná dopravní vzdálenost do 50 m základní v objektech výšky do 6 m</t>
  </si>
  <si>
    <t>86</t>
  </si>
  <si>
    <t>998733121</t>
  </si>
  <si>
    <t>Přesun hmot tonážní pro rozvody potrubí ruční v objektech v do 6 m</t>
  </si>
  <si>
    <t>-375323999</t>
  </si>
  <si>
    <t>Přesun hmot pro rozvody potrubí stanovený z hmotnosti přesunovaného materiálu vodorovná dopravní vzdálenost do 50 m ruční (bez užití mechanizace) v objektech výšky do 6 m</t>
  </si>
  <si>
    <t>734</t>
  </si>
  <si>
    <t>Ústřední vytápění - armatury</t>
  </si>
  <si>
    <t>92</t>
  </si>
  <si>
    <t>734221545</t>
  </si>
  <si>
    <t>Ventil závitový termostatický přímý jednoregulační G 1/2 PN 16 do 110°C bez hlavice ovládání</t>
  </si>
  <si>
    <t>-766277728</t>
  </si>
  <si>
    <t>Ventily regulační závitové termostatické bez hlavice ovládání PN 16 do 110°C přímé jednoregulační G 1/2</t>
  </si>
  <si>
    <t>3</t>
  </si>
  <si>
    <t>734221684</t>
  </si>
  <si>
    <t>Termostatická hlavice kapalinová PN 10 do 110°C pro veřejné prostory</t>
  </si>
  <si>
    <t>-63089582</t>
  </si>
  <si>
    <t>Ventily regulační závitové hlavice termostatické pro ovládání ventilů PN 10 do 110°C kapalinové pro veřejné prostory</t>
  </si>
  <si>
    <t>5</t>
  </si>
  <si>
    <t>734261402</t>
  </si>
  <si>
    <t>Armatura připojovací rohová G 1/2x18 PN 10 do 110°C radiátorů typu VK</t>
  </si>
  <si>
    <t>1651920642</t>
  </si>
  <si>
    <t>Šroubení připojovací armatury radiátorů VK PN 10 do 110°C, regulační uzavíratelné rohové G 1/2 x 18</t>
  </si>
  <si>
    <t>93</t>
  </si>
  <si>
    <t>734261717</t>
  </si>
  <si>
    <t>Šroubení regulační radiátorové přímé G 1/2 s vypouštěním</t>
  </si>
  <si>
    <t>658219797</t>
  </si>
  <si>
    <t>Šroubení regulační radiátorové přímé s vypouštěním G 1/2</t>
  </si>
  <si>
    <t>87</t>
  </si>
  <si>
    <t>998734101</t>
  </si>
  <si>
    <t>Přesun hmot tonážní pro armatury v objektech v do 6 m</t>
  </si>
  <si>
    <t>-1876540030</t>
  </si>
  <si>
    <t>Přesun hmot pro armatury stanovený z hmotnosti přesunovaného materiálu vodorovná dopravní vzdálenost do 50 m základní v objektech výšky do 6 m</t>
  </si>
  <si>
    <t>88</t>
  </si>
  <si>
    <t>998734121</t>
  </si>
  <si>
    <t>Přesun hmot tonážní pro armatury ruční v objektech v do 6 m</t>
  </si>
  <si>
    <t>-995211583</t>
  </si>
  <si>
    <t>Přesun hmot pro armatury stanovený z hmotnosti přesunovaného materiálu vodorovná dopravní vzdálenost do 50 m ruční (bez užití mechanizace) v objektech výšky do 6 m</t>
  </si>
  <si>
    <t>735</t>
  </si>
  <si>
    <t>Ústřední vytápění - otopná tělesa</t>
  </si>
  <si>
    <t>735000912</t>
  </si>
  <si>
    <t>Vyregulování ventilu nebo kohoutu dvojregulačního s termostatickým ovládáním</t>
  </si>
  <si>
    <t>-1508752108</t>
  </si>
  <si>
    <t>Regulace otopného systému při opravách vyregulování dvojregulačních ventilů a kohoutů s termostatickým ovládáním</t>
  </si>
  <si>
    <t>735152479</t>
  </si>
  <si>
    <t>Otopné těleso panelové VK dvoudeskové 1 přídavná přestupní plocha výška/délka 600/1200 mm výkon 1546 W</t>
  </si>
  <si>
    <t>-1955139765</t>
  </si>
  <si>
    <t>Otopná tělesa panelová VK dvoudesková PN 1,0 MPa, T do 110°C s jednou přídavnou přestupní plochou výšky tělesa 600 mm stavební délky / výkonu 1200 mm / 1546 W</t>
  </si>
  <si>
    <t>735152583</t>
  </si>
  <si>
    <t>Otopné těleso panelové VK dvoudeskové 2 přídavné přestupní plochy výška/délka 600/2000 mm výkon 3358 W</t>
  </si>
  <si>
    <t>2022455567</t>
  </si>
  <si>
    <t>Otopná tělesa panelová VK dvoudesková PN 1,0 MPa, T do 110°C se dvěma přídavnými přestupními plochami výšky tělesa 600 mm stavební délky / výkonu 2000 mm / 3358 W</t>
  </si>
  <si>
    <t>89</t>
  </si>
  <si>
    <t>998735101</t>
  </si>
  <si>
    <t>Přesun hmot tonážní pro otopná tělesa v objektech v do 6 m</t>
  </si>
  <si>
    <t>-1541920149</t>
  </si>
  <si>
    <t>Přesun hmot pro otopná tělesa stanovený z hmotnosti přesunovaného materiálu vodorovná dopravní vzdálenost do 50 m základní v objektech výšky do 6 m</t>
  </si>
  <si>
    <t>90</t>
  </si>
  <si>
    <t>998735121</t>
  </si>
  <si>
    <t>Přesun hmot tonážní pro otopná tělesa ruční v objektech v do 6 m</t>
  </si>
  <si>
    <t>-907702411</t>
  </si>
  <si>
    <t>Přesun hmot pro otopná tělesa stanovený z hmotnosti přesunovaného materiálu vodorovná dopravní vzdálenost do 50 m ruční (bez užití mechanizace) v objektech výšky do 6 m</t>
  </si>
  <si>
    <t>OST</t>
  </si>
  <si>
    <t>Ostatní</t>
  </si>
  <si>
    <t>30</t>
  </si>
  <si>
    <t>OST1</t>
  </si>
  <si>
    <t>Elektrický maloobjemový zásobník teplé vody s objemem 9,6 l, příkon = 2000 W</t>
  </si>
  <si>
    <t>soub</t>
  </si>
  <si>
    <t>512</t>
  </si>
  <si>
    <t>-964817295</t>
  </si>
  <si>
    <t>55</t>
  </si>
  <si>
    <t>OST2</t>
  </si>
  <si>
    <t xml:space="preserve">Výměna stávající trasy kanalizace vně objektu. </t>
  </si>
  <si>
    <t>461955169</t>
  </si>
  <si>
    <t>Délka 9 m. Předpoklad BET300, nutno ověřit!</t>
  </si>
  <si>
    <t>56</t>
  </si>
  <si>
    <t>OST3</t>
  </si>
  <si>
    <t>Napojení stávajícího deťového svodu do nové trsy dešťové kanalizace</t>
  </si>
  <si>
    <t>1768627230</t>
  </si>
  <si>
    <t>57</t>
  </si>
  <si>
    <t>OST4</t>
  </si>
  <si>
    <t>Vyvrtání otvoru do betonové skružové šachty, vč. pryžového těsnění</t>
  </si>
  <si>
    <t>-1117205211</t>
  </si>
  <si>
    <t>67</t>
  </si>
  <si>
    <t>OST5</t>
  </si>
  <si>
    <t>Zemní práce</t>
  </si>
  <si>
    <t>-320211109</t>
  </si>
  <si>
    <t>68</t>
  </si>
  <si>
    <t>OST6</t>
  </si>
  <si>
    <t>Stavební přípomoce</t>
  </si>
  <si>
    <t>855614716</t>
  </si>
  <si>
    <t>69</t>
  </si>
  <si>
    <t>OST7</t>
  </si>
  <si>
    <t>Drobný materiál, příchytky, fitinky</t>
  </si>
  <si>
    <t>365644212</t>
  </si>
  <si>
    <t>91</t>
  </si>
  <si>
    <t>OST8</t>
  </si>
  <si>
    <t>Trubkový sušák obuvi 100x200 mm</t>
  </si>
  <si>
    <t>-462814091</t>
  </si>
  <si>
    <t xml:space="preserve">vč. topné patrony 600 W </t>
  </si>
  <si>
    <t>vč. odvzdušnění</t>
  </si>
  <si>
    <t>vč. montáže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</si>
</sst>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Stejskal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STAVEBNÍ ÚPRAVY OBJEKTU Č.P. 333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20. 5. 2025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24.7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'D.1.4.1 - ZDRAVOTNĚ TECHN...'!J30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'D.1.4.1 - ZDRAVOTNĚ TECHN...'!P129</f>
        <v>0</v>
      </c>
      <c r="AV95" s="128">
        <f>'D.1.4.1 - ZDRAVOTNĚ TECHN...'!J33</f>
        <v>0</v>
      </c>
      <c r="AW95" s="128">
        <f>'D.1.4.1 - ZDRAVOTNĚ TECHN...'!J34</f>
        <v>0</v>
      </c>
      <c r="AX95" s="128">
        <f>'D.1.4.1 - ZDRAVOTNĚ TECHN...'!J35</f>
        <v>0</v>
      </c>
      <c r="AY95" s="128">
        <f>'D.1.4.1 - ZDRAVOTNĚ TECHN...'!J36</f>
        <v>0</v>
      </c>
      <c r="AZ95" s="128">
        <f>'D.1.4.1 - ZDRAVOTNĚ TECHN...'!F33</f>
        <v>0</v>
      </c>
      <c r="BA95" s="128">
        <f>'D.1.4.1 - ZDRAVOTNĚ TECHN...'!F34</f>
        <v>0</v>
      </c>
      <c r="BB95" s="128">
        <f>'D.1.4.1 - ZDRAVOTNĚ TECHN...'!F35</f>
        <v>0</v>
      </c>
      <c r="BC95" s="128">
        <f>'D.1.4.1 - ZDRAVOTNĚ TECHN...'!F36</f>
        <v>0</v>
      </c>
      <c r="BD95" s="130">
        <f>'D.1.4.1 - ZDRAVOTNĚ TECHN...'!F37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j23bctSLYlq2y7yPlYWO4dI9d/o+kTnSmODNZv1K+edpIfRLJ16GS8YIx7glB0he5oMPuxUHgIfWtfpnLQ1K2Q==" hashValue="3jExsyd1zfHRdvkDQ8f0DuRuiCOVlWQqcRgvN7tpMahlMCr+lQa3d/D/uZYA62z2OKzTc3mpZoOdSJ4lu/kvuQ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D.1.4.1 - ZDRAVOTNĚ TECH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83</v>
      </c>
    </row>
    <row r="4" s="1" customFormat="1" ht="24.96" customHeight="1">
      <c r="B4" s="20"/>
      <c r="D4" s="134" t="s">
        <v>84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STAVEBNÍ ÚPRAVY OBJEKTU Č.P. 333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20. 5. 2025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36" t="s">
        <v>26</v>
      </c>
      <c r="J15" s="139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27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29</v>
      </c>
      <c r="E20" s="38"/>
      <c r="F20" s="38"/>
      <c r="G20" s="38"/>
      <c r="H20" s="38"/>
      <c r="I20" s="136" t="s">
        <v>25</v>
      </c>
      <c r="J20" s="139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36" t="s">
        <v>26</v>
      </c>
      <c r="J21" s="139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31</v>
      </c>
      <c r="E23" s="38"/>
      <c r="F23" s="38"/>
      <c r="G23" s="38"/>
      <c r="H23" s="38"/>
      <c r="I23" s="136" t="s">
        <v>25</v>
      </c>
      <c r="J23" s="139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36" t="s">
        <v>26</v>
      </c>
      <c r="J24" s="139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33</v>
      </c>
      <c r="E30" s="38"/>
      <c r="F30" s="38"/>
      <c r="G30" s="38"/>
      <c r="H30" s="38"/>
      <c r="I30" s="38"/>
      <c r="J30" s="147">
        <f>ROUND(J129,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35</v>
      </c>
      <c r="G32" s="38"/>
      <c r="H32" s="38"/>
      <c r="I32" s="148" t="s">
        <v>34</v>
      </c>
      <c r="J32" s="14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37</v>
      </c>
      <c r="E33" s="136" t="s">
        <v>38</v>
      </c>
      <c r="F33" s="150">
        <f>ROUND((SUM(BE129:BE370)),  2)</f>
        <v>0</v>
      </c>
      <c r="G33" s="38"/>
      <c r="H33" s="38"/>
      <c r="I33" s="151">
        <v>0.20999999999999999</v>
      </c>
      <c r="J33" s="150">
        <f>ROUND(((SUM(BE129:BE370))*I33),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39</v>
      </c>
      <c r="F34" s="150">
        <f>ROUND((SUM(BF129:BF370)),  2)</f>
        <v>0</v>
      </c>
      <c r="G34" s="38"/>
      <c r="H34" s="38"/>
      <c r="I34" s="151">
        <v>0.12</v>
      </c>
      <c r="J34" s="150">
        <f>ROUND(((SUM(BF129:BF370))*I34),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40</v>
      </c>
      <c r="F35" s="150">
        <f>ROUND((SUM(BG129:BG370)),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41</v>
      </c>
      <c r="F36" s="150">
        <f>ROUND((SUM(BH129:BH370)),  2)</f>
        <v>0</v>
      </c>
      <c r="G36" s="38"/>
      <c r="H36" s="38"/>
      <c r="I36" s="151">
        <v>0.12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42</v>
      </c>
      <c r="F37" s="150">
        <f>ROUND((SUM(BI129:BI370)),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STAVEBNÍ ÚPRAVY OBJEKTU Č.P. 333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D.1.4.1 - ZDRAVOTNĚ TECHNICKÉ INSTALACE, VYTÁPĚNÍ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20. 5. 2025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88</v>
      </c>
      <c r="D94" s="172"/>
      <c r="E94" s="172"/>
      <c r="F94" s="172"/>
      <c r="G94" s="172"/>
      <c r="H94" s="172"/>
      <c r="I94" s="172"/>
      <c r="J94" s="173" t="s">
        <v>89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90</v>
      </c>
      <c r="D96" s="40"/>
      <c r="E96" s="40"/>
      <c r="F96" s="40"/>
      <c r="G96" s="40"/>
      <c r="H96" s="40"/>
      <c r="I96" s="40"/>
      <c r="J96" s="110">
        <f>J129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91</v>
      </c>
    </row>
    <row r="97" s="9" customFormat="1" ht="24.96" customHeight="1">
      <c r="A97" s="9"/>
      <c r="B97" s="175"/>
      <c r="C97" s="176"/>
      <c r="D97" s="177" t="s">
        <v>92</v>
      </c>
      <c r="E97" s="178"/>
      <c r="F97" s="178"/>
      <c r="G97" s="178"/>
      <c r="H97" s="178"/>
      <c r="I97" s="178"/>
      <c r="J97" s="179">
        <f>J130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93</v>
      </c>
      <c r="E98" s="184"/>
      <c r="F98" s="184"/>
      <c r="G98" s="184"/>
      <c r="H98" s="184"/>
      <c r="I98" s="184"/>
      <c r="J98" s="185">
        <f>J131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5"/>
      <c r="C99" s="176"/>
      <c r="D99" s="177" t="s">
        <v>94</v>
      </c>
      <c r="E99" s="178"/>
      <c r="F99" s="178"/>
      <c r="G99" s="178"/>
      <c r="H99" s="178"/>
      <c r="I99" s="178"/>
      <c r="J99" s="179">
        <f>J146</f>
        <v>0</v>
      </c>
      <c r="K99" s="176"/>
      <c r="L99" s="18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1"/>
      <c r="C100" s="182"/>
      <c r="D100" s="183" t="s">
        <v>95</v>
      </c>
      <c r="E100" s="184"/>
      <c r="F100" s="184"/>
      <c r="G100" s="184"/>
      <c r="H100" s="184"/>
      <c r="I100" s="184"/>
      <c r="J100" s="185">
        <f>J147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96</v>
      </c>
      <c r="E101" s="184"/>
      <c r="F101" s="184"/>
      <c r="G101" s="184"/>
      <c r="H101" s="184"/>
      <c r="I101" s="184"/>
      <c r="J101" s="185">
        <f>J176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97</v>
      </c>
      <c r="E102" s="184"/>
      <c r="F102" s="184"/>
      <c r="G102" s="184"/>
      <c r="H102" s="184"/>
      <c r="I102" s="184"/>
      <c r="J102" s="185">
        <f>J208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1"/>
      <c r="C103" s="182"/>
      <c r="D103" s="183" t="s">
        <v>98</v>
      </c>
      <c r="E103" s="184"/>
      <c r="F103" s="184"/>
      <c r="G103" s="184"/>
      <c r="H103" s="184"/>
      <c r="I103" s="184"/>
      <c r="J103" s="185">
        <f>J246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1"/>
      <c r="C104" s="182"/>
      <c r="D104" s="183" t="s">
        <v>99</v>
      </c>
      <c r="E104" s="184"/>
      <c r="F104" s="184"/>
      <c r="G104" s="184"/>
      <c r="H104" s="184"/>
      <c r="I104" s="184"/>
      <c r="J104" s="185">
        <f>J253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100</v>
      </c>
      <c r="E105" s="184"/>
      <c r="F105" s="184"/>
      <c r="G105" s="184"/>
      <c r="H105" s="184"/>
      <c r="I105" s="184"/>
      <c r="J105" s="185">
        <f>J292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101</v>
      </c>
      <c r="E106" s="184"/>
      <c r="F106" s="184"/>
      <c r="G106" s="184"/>
      <c r="H106" s="184"/>
      <c r="I106" s="184"/>
      <c r="J106" s="185">
        <f>J307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102</v>
      </c>
      <c r="E107" s="184"/>
      <c r="F107" s="184"/>
      <c r="G107" s="184"/>
      <c r="H107" s="184"/>
      <c r="I107" s="184"/>
      <c r="J107" s="185">
        <f>J324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103</v>
      </c>
      <c r="E108" s="184"/>
      <c r="F108" s="184"/>
      <c r="G108" s="184"/>
      <c r="H108" s="184"/>
      <c r="I108" s="184"/>
      <c r="J108" s="185">
        <f>J337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75"/>
      <c r="C109" s="176"/>
      <c r="D109" s="177" t="s">
        <v>104</v>
      </c>
      <c r="E109" s="178"/>
      <c r="F109" s="178"/>
      <c r="G109" s="178"/>
      <c r="H109" s="178"/>
      <c r="I109" s="178"/>
      <c r="J109" s="179">
        <f>J348</f>
        <v>0</v>
      </c>
      <c r="K109" s="176"/>
      <c r="L109" s="180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69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105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170" t="str">
        <f>E7</f>
        <v>STAVEBNÍ ÚPRAVY OBJEKTU Č.P. 333</v>
      </c>
      <c r="F119" s="32"/>
      <c r="G119" s="32"/>
      <c r="H119" s="32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85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E9</f>
        <v>D.1.4.1 - ZDRAVOTNĚ TECHNICKÉ INSTALACE, VYTÁPĚNÍ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F12</f>
        <v xml:space="preserve"> </v>
      </c>
      <c r="G123" s="40"/>
      <c r="H123" s="40"/>
      <c r="I123" s="32" t="s">
        <v>22</v>
      </c>
      <c r="J123" s="79" t="str">
        <f>IF(J12="","",J12)</f>
        <v>20. 5. 2025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24</v>
      </c>
      <c r="D125" s="40"/>
      <c r="E125" s="40"/>
      <c r="F125" s="27" t="str">
        <f>E15</f>
        <v xml:space="preserve"> </v>
      </c>
      <c r="G125" s="40"/>
      <c r="H125" s="40"/>
      <c r="I125" s="32" t="s">
        <v>29</v>
      </c>
      <c r="J125" s="36" t="str">
        <f>E21</f>
        <v xml:space="preserve">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27</v>
      </c>
      <c r="D126" s="40"/>
      <c r="E126" s="40"/>
      <c r="F126" s="27" t="str">
        <f>IF(E18="","",E18)</f>
        <v>Vyplň údaj</v>
      </c>
      <c r="G126" s="40"/>
      <c r="H126" s="40"/>
      <c r="I126" s="32" t="s">
        <v>31</v>
      </c>
      <c r="J126" s="36" t="str">
        <f>E24</f>
        <v xml:space="preserve"> 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187"/>
      <c r="B128" s="188"/>
      <c r="C128" s="189" t="s">
        <v>106</v>
      </c>
      <c r="D128" s="190" t="s">
        <v>58</v>
      </c>
      <c r="E128" s="190" t="s">
        <v>54</v>
      </c>
      <c r="F128" s="190" t="s">
        <v>55</v>
      </c>
      <c r="G128" s="190" t="s">
        <v>107</v>
      </c>
      <c r="H128" s="190" t="s">
        <v>108</v>
      </c>
      <c r="I128" s="190" t="s">
        <v>109</v>
      </c>
      <c r="J128" s="191" t="s">
        <v>89</v>
      </c>
      <c r="K128" s="192" t="s">
        <v>110</v>
      </c>
      <c r="L128" s="193"/>
      <c r="M128" s="100" t="s">
        <v>1</v>
      </c>
      <c r="N128" s="101" t="s">
        <v>37</v>
      </c>
      <c r="O128" s="101" t="s">
        <v>111</v>
      </c>
      <c r="P128" s="101" t="s">
        <v>112</v>
      </c>
      <c r="Q128" s="101" t="s">
        <v>113</v>
      </c>
      <c r="R128" s="101" t="s">
        <v>114</v>
      </c>
      <c r="S128" s="101" t="s">
        <v>115</v>
      </c>
      <c r="T128" s="102" t="s">
        <v>116</v>
      </c>
      <c r="U128" s="187"/>
      <c r="V128" s="187"/>
      <c r="W128" s="187"/>
      <c r="X128" s="187"/>
      <c r="Y128" s="187"/>
      <c r="Z128" s="187"/>
      <c r="AA128" s="187"/>
      <c r="AB128" s="187"/>
      <c r="AC128" s="187"/>
      <c r="AD128" s="187"/>
      <c r="AE128" s="187"/>
    </row>
    <row r="129" s="2" customFormat="1" ht="22.8" customHeight="1">
      <c r="A129" s="38"/>
      <c r="B129" s="39"/>
      <c r="C129" s="107" t="s">
        <v>117</v>
      </c>
      <c r="D129" s="40"/>
      <c r="E129" s="40"/>
      <c r="F129" s="40"/>
      <c r="G129" s="40"/>
      <c r="H129" s="40"/>
      <c r="I129" s="40"/>
      <c r="J129" s="194">
        <f>BK129</f>
        <v>0</v>
      </c>
      <c r="K129" s="40"/>
      <c r="L129" s="44"/>
      <c r="M129" s="103"/>
      <c r="N129" s="195"/>
      <c r="O129" s="104"/>
      <c r="P129" s="196">
        <f>P130+P146+P348</f>
        <v>0</v>
      </c>
      <c r="Q129" s="104"/>
      <c r="R129" s="196">
        <f>R130+R146+R348</f>
        <v>6.5551027399999997</v>
      </c>
      <c r="S129" s="104"/>
      <c r="T129" s="197">
        <f>T130+T146+T348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72</v>
      </c>
      <c r="AU129" s="17" t="s">
        <v>91</v>
      </c>
      <c r="BK129" s="198">
        <f>BK130+BK146+BK348</f>
        <v>0</v>
      </c>
    </row>
    <row r="130" s="12" customFormat="1" ht="25.92" customHeight="1">
      <c r="A130" s="12"/>
      <c r="B130" s="199"/>
      <c r="C130" s="200"/>
      <c r="D130" s="201" t="s">
        <v>72</v>
      </c>
      <c r="E130" s="202" t="s">
        <v>118</v>
      </c>
      <c r="F130" s="202" t="s">
        <v>119</v>
      </c>
      <c r="G130" s="200"/>
      <c r="H130" s="200"/>
      <c r="I130" s="203"/>
      <c r="J130" s="204">
        <f>BK130</f>
        <v>0</v>
      </c>
      <c r="K130" s="200"/>
      <c r="L130" s="205"/>
      <c r="M130" s="206"/>
      <c r="N130" s="207"/>
      <c r="O130" s="207"/>
      <c r="P130" s="208">
        <f>P131</f>
        <v>0</v>
      </c>
      <c r="Q130" s="207"/>
      <c r="R130" s="208">
        <f>R131</f>
        <v>5.5093499999999995</v>
      </c>
      <c r="S130" s="207"/>
      <c r="T130" s="209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0" t="s">
        <v>81</v>
      </c>
      <c r="AT130" s="211" t="s">
        <v>72</v>
      </c>
      <c r="AU130" s="211" t="s">
        <v>73</v>
      </c>
      <c r="AY130" s="210" t="s">
        <v>120</v>
      </c>
      <c r="BK130" s="212">
        <f>BK131</f>
        <v>0</v>
      </c>
    </row>
    <row r="131" s="12" customFormat="1" ht="22.8" customHeight="1">
      <c r="A131" s="12"/>
      <c r="B131" s="199"/>
      <c r="C131" s="200"/>
      <c r="D131" s="201" t="s">
        <v>72</v>
      </c>
      <c r="E131" s="213" t="s">
        <v>121</v>
      </c>
      <c r="F131" s="213" t="s">
        <v>122</v>
      </c>
      <c r="G131" s="200"/>
      <c r="H131" s="200"/>
      <c r="I131" s="203"/>
      <c r="J131" s="214">
        <f>BK131</f>
        <v>0</v>
      </c>
      <c r="K131" s="200"/>
      <c r="L131" s="205"/>
      <c r="M131" s="206"/>
      <c r="N131" s="207"/>
      <c r="O131" s="207"/>
      <c r="P131" s="208">
        <f>SUM(P132:P145)</f>
        <v>0</v>
      </c>
      <c r="Q131" s="207"/>
      <c r="R131" s="208">
        <f>SUM(R132:R145)</f>
        <v>5.5093499999999995</v>
      </c>
      <c r="S131" s="207"/>
      <c r="T131" s="209">
        <f>SUM(T132:T145)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0" t="s">
        <v>81</v>
      </c>
      <c r="AT131" s="211" t="s">
        <v>72</v>
      </c>
      <c r="AU131" s="211" t="s">
        <v>81</v>
      </c>
      <c r="AY131" s="210" t="s">
        <v>120</v>
      </c>
      <c r="BK131" s="212">
        <f>SUM(BK132:BK145)</f>
        <v>0</v>
      </c>
    </row>
    <row r="132" s="2" customFormat="1" ht="24.15" customHeight="1">
      <c r="A132" s="38"/>
      <c r="B132" s="39"/>
      <c r="C132" s="215" t="s">
        <v>123</v>
      </c>
      <c r="D132" s="215" t="s">
        <v>124</v>
      </c>
      <c r="E132" s="216" t="s">
        <v>125</v>
      </c>
      <c r="F132" s="217" t="s">
        <v>126</v>
      </c>
      <c r="G132" s="218" t="s">
        <v>127</v>
      </c>
      <c r="H132" s="219">
        <v>1</v>
      </c>
      <c r="I132" s="220"/>
      <c r="J132" s="221">
        <f>ROUND(I132*H132,2)</f>
        <v>0</v>
      </c>
      <c r="K132" s="222"/>
      <c r="L132" s="44"/>
      <c r="M132" s="223" t="s">
        <v>1</v>
      </c>
      <c r="N132" s="224" t="s">
        <v>38</v>
      </c>
      <c r="O132" s="91"/>
      <c r="P132" s="225">
        <f>O132*H132</f>
        <v>0</v>
      </c>
      <c r="Q132" s="225">
        <v>0.41948000000000002</v>
      </c>
      <c r="R132" s="225">
        <f>Q132*H132</f>
        <v>0.41948000000000002</v>
      </c>
      <c r="S132" s="225">
        <v>0</v>
      </c>
      <c r="T132" s="22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7" t="s">
        <v>128</v>
      </c>
      <c r="AT132" s="227" t="s">
        <v>124</v>
      </c>
      <c r="AU132" s="227" t="s">
        <v>83</v>
      </c>
      <c r="AY132" s="17" t="s">
        <v>120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7" t="s">
        <v>81</v>
      </c>
      <c r="BK132" s="228">
        <f>ROUND(I132*H132,2)</f>
        <v>0</v>
      </c>
      <c r="BL132" s="17" t="s">
        <v>128</v>
      </c>
      <c r="BM132" s="227" t="s">
        <v>129</v>
      </c>
    </row>
    <row r="133" s="2" customFormat="1">
      <c r="A133" s="38"/>
      <c r="B133" s="39"/>
      <c r="C133" s="40"/>
      <c r="D133" s="229" t="s">
        <v>130</v>
      </c>
      <c r="E133" s="40"/>
      <c r="F133" s="230" t="s">
        <v>131</v>
      </c>
      <c r="G133" s="40"/>
      <c r="H133" s="40"/>
      <c r="I133" s="231"/>
      <c r="J133" s="40"/>
      <c r="K133" s="40"/>
      <c r="L133" s="44"/>
      <c r="M133" s="232"/>
      <c r="N133" s="233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130</v>
      </c>
      <c r="AU133" s="17" t="s">
        <v>83</v>
      </c>
    </row>
    <row r="134" s="2" customFormat="1" ht="21.75" customHeight="1">
      <c r="A134" s="38"/>
      <c r="B134" s="39"/>
      <c r="C134" s="234" t="s">
        <v>132</v>
      </c>
      <c r="D134" s="234" t="s">
        <v>133</v>
      </c>
      <c r="E134" s="235" t="s">
        <v>134</v>
      </c>
      <c r="F134" s="236" t="s">
        <v>135</v>
      </c>
      <c r="G134" s="237" t="s">
        <v>127</v>
      </c>
      <c r="H134" s="238">
        <v>1</v>
      </c>
      <c r="I134" s="239"/>
      <c r="J134" s="240">
        <f>ROUND(I134*H134,2)</f>
        <v>0</v>
      </c>
      <c r="K134" s="241"/>
      <c r="L134" s="242"/>
      <c r="M134" s="243" t="s">
        <v>1</v>
      </c>
      <c r="N134" s="244" t="s">
        <v>38</v>
      </c>
      <c r="O134" s="91"/>
      <c r="P134" s="225">
        <f>O134*H134</f>
        <v>0</v>
      </c>
      <c r="Q134" s="225">
        <v>1.23</v>
      </c>
      <c r="R134" s="225">
        <f>Q134*H134</f>
        <v>1.23</v>
      </c>
      <c r="S134" s="225">
        <v>0</v>
      </c>
      <c r="T134" s="22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7" t="s">
        <v>121</v>
      </c>
      <c r="AT134" s="227" t="s">
        <v>133</v>
      </c>
      <c r="AU134" s="227" t="s">
        <v>83</v>
      </c>
      <c r="AY134" s="17" t="s">
        <v>120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7" t="s">
        <v>81</v>
      </c>
      <c r="BK134" s="228">
        <f>ROUND(I134*H134,2)</f>
        <v>0</v>
      </c>
      <c r="BL134" s="17" t="s">
        <v>128</v>
      </c>
      <c r="BM134" s="227" t="s">
        <v>136</v>
      </c>
    </row>
    <row r="135" s="2" customFormat="1">
      <c r="A135" s="38"/>
      <c r="B135" s="39"/>
      <c r="C135" s="40"/>
      <c r="D135" s="229" t="s">
        <v>130</v>
      </c>
      <c r="E135" s="40"/>
      <c r="F135" s="230" t="s">
        <v>135</v>
      </c>
      <c r="G135" s="40"/>
      <c r="H135" s="40"/>
      <c r="I135" s="231"/>
      <c r="J135" s="40"/>
      <c r="K135" s="40"/>
      <c r="L135" s="44"/>
      <c r="M135" s="232"/>
      <c r="N135" s="23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130</v>
      </c>
      <c r="AU135" s="17" t="s">
        <v>83</v>
      </c>
    </row>
    <row r="136" s="2" customFormat="1" ht="33" customHeight="1">
      <c r="A136" s="38"/>
      <c r="B136" s="39"/>
      <c r="C136" s="215" t="s">
        <v>137</v>
      </c>
      <c r="D136" s="215" t="s">
        <v>124</v>
      </c>
      <c r="E136" s="216" t="s">
        <v>138</v>
      </c>
      <c r="F136" s="217" t="s">
        <v>139</v>
      </c>
      <c r="G136" s="218" t="s">
        <v>127</v>
      </c>
      <c r="H136" s="219">
        <v>1</v>
      </c>
      <c r="I136" s="220"/>
      <c r="J136" s="221">
        <f>ROUND(I136*H136,2)</f>
        <v>0</v>
      </c>
      <c r="K136" s="222"/>
      <c r="L136" s="44"/>
      <c r="M136" s="223" t="s">
        <v>1</v>
      </c>
      <c r="N136" s="224" t="s">
        <v>38</v>
      </c>
      <c r="O136" s="91"/>
      <c r="P136" s="225">
        <f>O136*H136</f>
        <v>0</v>
      </c>
      <c r="Q136" s="225">
        <v>2.1158700000000001</v>
      </c>
      <c r="R136" s="225">
        <f>Q136*H136</f>
        <v>2.1158700000000001</v>
      </c>
      <c r="S136" s="225">
        <v>0</v>
      </c>
      <c r="T136" s="22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7" t="s">
        <v>128</v>
      </c>
      <c r="AT136" s="227" t="s">
        <v>124</v>
      </c>
      <c r="AU136" s="227" t="s">
        <v>83</v>
      </c>
      <c r="AY136" s="17" t="s">
        <v>120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7" t="s">
        <v>81</v>
      </c>
      <c r="BK136" s="228">
        <f>ROUND(I136*H136,2)</f>
        <v>0</v>
      </c>
      <c r="BL136" s="17" t="s">
        <v>128</v>
      </c>
      <c r="BM136" s="227" t="s">
        <v>140</v>
      </c>
    </row>
    <row r="137" s="2" customFormat="1">
      <c r="A137" s="38"/>
      <c r="B137" s="39"/>
      <c r="C137" s="40"/>
      <c r="D137" s="229" t="s">
        <v>130</v>
      </c>
      <c r="E137" s="40"/>
      <c r="F137" s="230" t="s">
        <v>141</v>
      </c>
      <c r="G137" s="40"/>
      <c r="H137" s="40"/>
      <c r="I137" s="231"/>
      <c r="J137" s="40"/>
      <c r="K137" s="40"/>
      <c r="L137" s="44"/>
      <c r="M137" s="232"/>
      <c r="N137" s="233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130</v>
      </c>
      <c r="AU137" s="17" t="s">
        <v>83</v>
      </c>
    </row>
    <row r="138" s="2" customFormat="1" ht="16.5" customHeight="1">
      <c r="A138" s="38"/>
      <c r="B138" s="39"/>
      <c r="C138" s="234" t="s">
        <v>142</v>
      </c>
      <c r="D138" s="234" t="s">
        <v>133</v>
      </c>
      <c r="E138" s="235" t="s">
        <v>143</v>
      </c>
      <c r="F138" s="236" t="s">
        <v>144</v>
      </c>
      <c r="G138" s="237" t="s">
        <v>127</v>
      </c>
      <c r="H138" s="238">
        <v>2</v>
      </c>
      <c r="I138" s="239"/>
      <c r="J138" s="240">
        <f>ROUND(I138*H138,2)</f>
        <v>0</v>
      </c>
      <c r="K138" s="241"/>
      <c r="L138" s="242"/>
      <c r="M138" s="243" t="s">
        <v>1</v>
      </c>
      <c r="N138" s="244" t="s">
        <v>38</v>
      </c>
      <c r="O138" s="91"/>
      <c r="P138" s="225">
        <f>O138*H138</f>
        <v>0</v>
      </c>
      <c r="Q138" s="225">
        <v>0.52600000000000002</v>
      </c>
      <c r="R138" s="225">
        <f>Q138*H138</f>
        <v>1.0520000000000001</v>
      </c>
      <c r="S138" s="225">
        <v>0</v>
      </c>
      <c r="T138" s="22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7" t="s">
        <v>121</v>
      </c>
      <c r="AT138" s="227" t="s">
        <v>133</v>
      </c>
      <c r="AU138" s="227" t="s">
        <v>83</v>
      </c>
      <c r="AY138" s="17" t="s">
        <v>120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7" t="s">
        <v>81</v>
      </c>
      <c r="BK138" s="228">
        <f>ROUND(I138*H138,2)</f>
        <v>0</v>
      </c>
      <c r="BL138" s="17" t="s">
        <v>128</v>
      </c>
      <c r="BM138" s="227" t="s">
        <v>145</v>
      </c>
    </row>
    <row r="139" s="2" customFormat="1">
      <c r="A139" s="38"/>
      <c r="B139" s="39"/>
      <c r="C139" s="40"/>
      <c r="D139" s="229" t="s">
        <v>130</v>
      </c>
      <c r="E139" s="40"/>
      <c r="F139" s="230" t="s">
        <v>144</v>
      </c>
      <c r="G139" s="40"/>
      <c r="H139" s="40"/>
      <c r="I139" s="231"/>
      <c r="J139" s="40"/>
      <c r="K139" s="40"/>
      <c r="L139" s="44"/>
      <c r="M139" s="232"/>
      <c r="N139" s="233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130</v>
      </c>
      <c r="AU139" s="17" t="s">
        <v>83</v>
      </c>
    </row>
    <row r="140" s="2" customFormat="1" ht="24.15" customHeight="1">
      <c r="A140" s="38"/>
      <c r="B140" s="39"/>
      <c r="C140" s="234" t="s">
        <v>146</v>
      </c>
      <c r="D140" s="234" t="s">
        <v>133</v>
      </c>
      <c r="E140" s="235" t="s">
        <v>147</v>
      </c>
      <c r="F140" s="236" t="s">
        <v>148</v>
      </c>
      <c r="G140" s="237" t="s">
        <v>127</v>
      </c>
      <c r="H140" s="238">
        <v>1</v>
      </c>
      <c r="I140" s="239"/>
      <c r="J140" s="240">
        <f>ROUND(I140*H140,2)</f>
        <v>0</v>
      </c>
      <c r="K140" s="241"/>
      <c r="L140" s="242"/>
      <c r="M140" s="243" t="s">
        <v>1</v>
      </c>
      <c r="N140" s="244" t="s">
        <v>38</v>
      </c>
      <c r="O140" s="91"/>
      <c r="P140" s="225">
        <f>O140*H140</f>
        <v>0</v>
      </c>
      <c r="Q140" s="225">
        <v>0.56999999999999995</v>
      </c>
      <c r="R140" s="225">
        <f>Q140*H140</f>
        <v>0.56999999999999995</v>
      </c>
      <c r="S140" s="225">
        <v>0</v>
      </c>
      <c r="T140" s="22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7" t="s">
        <v>121</v>
      </c>
      <c r="AT140" s="227" t="s">
        <v>133</v>
      </c>
      <c r="AU140" s="227" t="s">
        <v>83</v>
      </c>
      <c r="AY140" s="17" t="s">
        <v>120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7" t="s">
        <v>81</v>
      </c>
      <c r="BK140" s="228">
        <f>ROUND(I140*H140,2)</f>
        <v>0</v>
      </c>
      <c r="BL140" s="17" t="s">
        <v>128</v>
      </c>
      <c r="BM140" s="227" t="s">
        <v>149</v>
      </c>
    </row>
    <row r="141" s="2" customFormat="1">
      <c r="A141" s="38"/>
      <c r="B141" s="39"/>
      <c r="C141" s="40"/>
      <c r="D141" s="229" t="s">
        <v>130</v>
      </c>
      <c r="E141" s="40"/>
      <c r="F141" s="230" t="s">
        <v>148</v>
      </c>
      <c r="G141" s="40"/>
      <c r="H141" s="40"/>
      <c r="I141" s="231"/>
      <c r="J141" s="40"/>
      <c r="K141" s="40"/>
      <c r="L141" s="44"/>
      <c r="M141" s="232"/>
      <c r="N141" s="233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130</v>
      </c>
      <c r="AU141" s="17" t="s">
        <v>83</v>
      </c>
    </row>
    <row r="142" s="2" customFormat="1" ht="24.15" customHeight="1">
      <c r="A142" s="38"/>
      <c r="B142" s="39"/>
      <c r="C142" s="234" t="s">
        <v>150</v>
      </c>
      <c r="D142" s="234" t="s">
        <v>133</v>
      </c>
      <c r="E142" s="235" t="s">
        <v>151</v>
      </c>
      <c r="F142" s="236" t="s">
        <v>152</v>
      </c>
      <c r="G142" s="237" t="s">
        <v>127</v>
      </c>
      <c r="H142" s="238">
        <v>2</v>
      </c>
      <c r="I142" s="239"/>
      <c r="J142" s="240">
        <f>ROUND(I142*H142,2)</f>
        <v>0</v>
      </c>
      <c r="K142" s="241"/>
      <c r="L142" s="242"/>
      <c r="M142" s="243" t="s">
        <v>1</v>
      </c>
      <c r="N142" s="244" t="s">
        <v>38</v>
      </c>
      <c r="O142" s="91"/>
      <c r="P142" s="225">
        <f>O142*H142</f>
        <v>0</v>
      </c>
      <c r="Q142" s="225">
        <v>0.021000000000000001</v>
      </c>
      <c r="R142" s="225">
        <f>Q142*H142</f>
        <v>0.042000000000000003</v>
      </c>
      <c r="S142" s="225">
        <v>0</v>
      </c>
      <c r="T142" s="22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7" t="s">
        <v>121</v>
      </c>
      <c r="AT142" s="227" t="s">
        <v>133</v>
      </c>
      <c r="AU142" s="227" t="s">
        <v>83</v>
      </c>
      <c r="AY142" s="17" t="s">
        <v>120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7" t="s">
        <v>81</v>
      </c>
      <c r="BK142" s="228">
        <f>ROUND(I142*H142,2)</f>
        <v>0</v>
      </c>
      <c r="BL142" s="17" t="s">
        <v>128</v>
      </c>
      <c r="BM142" s="227" t="s">
        <v>153</v>
      </c>
    </row>
    <row r="143" s="2" customFormat="1">
      <c r="A143" s="38"/>
      <c r="B143" s="39"/>
      <c r="C143" s="40"/>
      <c r="D143" s="229" t="s">
        <v>130</v>
      </c>
      <c r="E143" s="40"/>
      <c r="F143" s="230" t="s">
        <v>152</v>
      </c>
      <c r="G143" s="40"/>
      <c r="H143" s="40"/>
      <c r="I143" s="231"/>
      <c r="J143" s="40"/>
      <c r="K143" s="40"/>
      <c r="L143" s="44"/>
      <c r="M143" s="232"/>
      <c r="N143" s="233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130</v>
      </c>
      <c r="AU143" s="17" t="s">
        <v>83</v>
      </c>
    </row>
    <row r="144" s="2" customFormat="1" ht="21.75" customHeight="1">
      <c r="A144" s="38"/>
      <c r="B144" s="39"/>
      <c r="C144" s="234" t="s">
        <v>154</v>
      </c>
      <c r="D144" s="234" t="s">
        <v>133</v>
      </c>
      <c r="E144" s="235" t="s">
        <v>155</v>
      </c>
      <c r="F144" s="236" t="s">
        <v>156</v>
      </c>
      <c r="G144" s="237" t="s">
        <v>127</v>
      </c>
      <c r="H144" s="238">
        <v>1</v>
      </c>
      <c r="I144" s="239"/>
      <c r="J144" s="240">
        <f>ROUND(I144*H144,2)</f>
        <v>0</v>
      </c>
      <c r="K144" s="241"/>
      <c r="L144" s="242"/>
      <c r="M144" s="243" t="s">
        <v>1</v>
      </c>
      <c r="N144" s="244" t="s">
        <v>38</v>
      </c>
      <c r="O144" s="91"/>
      <c r="P144" s="225">
        <f>O144*H144</f>
        <v>0</v>
      </c>
      <c r="Q144" s="225">
        <v>0.080000000000000002</v>
      </c>
      <c r="R144" s="225">
        <f>Q144*H144</f>
        <v>0.080000000000000002</v>
      </c>
      <c r="S144" s="225">
        <v>0</v>
      </c>
      <c r="T144" s="22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7" t="s">
        <v>121</v>
      </c>
      <c r="AT144" s="227" t="s">
        <v>133</v>
      </c>
      <c r="AU144" s="227" t="s">
        <v>83</v>
      </c>
      <c r="AY144" s="17" t="s">
        <v>120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7" t="s">
        <v>81</v>
      </c>
      <c r="BK144" s="228">
        <f>ROUND(I144*H144,2)</f>
        <v>0</v>
      </c>
      <c r="BL144" s="17" t="s">
        <v>128</v>
      </c>
      <c r="BM144" s="227" t="s">
        <v>157</v>
      </c>
    </row>
    <row r="145" s="2" customFormat="1">
      <c r="A145" s="38"/>
      <c r="B145" s="39"/>
      <c r="C145" s="40"/>
      <c r="D145" s="229" t="s">
        <v>130</v>
      </c>
      <c r="E145" s="40"/>
      <c r="F145" s="230" t="s">
        <v>156</v>
      </c>
      <c r="G145" s="40"/>
      <c r="H145" s="40"/>
      <c r="I145" s="231"/>
      <c r="J145" s="40"/>
      <c r="K145" s="40"/>
      <c r="L145" s="44"/>
      <c r="M145" s="232"/>
      <c r="N145" s="233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130</v>
      </c>
      <c r="AU145" s="17" t="s">
        <v>83</v>
      </c>
    </row>
    <row r="146" s="12" customFormat="1" ht="25.92" customHeight="1">
      <c r="A146" s="12"/>
      <c r="B146" s="199"/>
      <c r="C146" s="200"/>
      <c r="D146" s="201" t="s">
        <v>72</v>
      </c>
      <c r="E146" s="202" t="s">
        <v>158</v>
      </c>
      <c r="F146" s="202" t="s">
        <v>159</v>
      </c>
      <c r="G146" s="200"/>
      <c r="H146" s="200"/>
      <c r="I146" s="203"/>
      <c r="J146" s="204">
        <f>BK146</f>
        <v>0</v>
      </c>
      <c r="K146" s="200"/>
      <c r="L146" s="205"/>
      <c r="M146" s="206"/>
      <c r="N146" s="207"/>
      <c r="O146" s="207"/>
      <c r="P146" s="208">
        <f>P147+P176+P208+P246+P253+P292+P307+P324+P337</f>
        <v>0</v>
      </c>
      <c r="Q146" s="207"/>
      <c r="R146" s="208">
        <f>R147+R176+R208+R246+R253+R292+R307+R324+R337</f>
        <v>1.0457527400000002</v>
      </c>
      <c r="S146" s="207"/>
      <c r="T146" s="209">
        <f>T147+T176+T208+T246+T253+T292+T307+T324+T337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0" t="s">
        <v>83</v>
      </c>
      <c r="AT146" s="211" t="s">
        <v>72</v>
      </c>
      <c r="AU146" s="211" t="s">
        <v>73</v>
      </c>
      <c r="AY146" s="210" t="s">
        <v>120</v>
      </c>
      <c r="BK146" s="212">
        <f>BK147+BK176+BK208+BK246+BK253+BK292+BK307+BK324+BK337</f>
        <v>0</v>
      </c>
    </row>
    <row r="147" s="12" customFormat="1" ht="22.8" customHeight="1">
      <c r="A147" s="12"/>
      <c r="B147" s="199"/>
      <c r="C147" s="200"/>
      <c r="D147" s="201" t="s">
        <v>72</v>
      </c>
      <c r="E147" s="213" t="s">
        <v>160</v>
      </c>
      <c r="F147" s="213" t="s">
        <v>161</v>
      </c>
      <c r="G147" s="200"/>
      <c r="H147" s="200"/>
      <c r="I147" s="203"/>
      <c r="J147" s="214">
        <f>BK147</f>
        <v>0</v>
      </c>
      <c r="K147" s="200"/>
      <c r="L147" s="205"/>
      <c r="M147" s="206"/>
      <c r="N147" s="207"/>
      <c r="O147" s="207"/>
      <c r="P147" s="208">
        <f>SUM(P148:P175)</f>
        <v>0</v>
      </c>
      <c r="Q147" s="207"/>
      <c r="R147" s="208">
        <f>SUM(R148:R175)</f>
        <v>0.033703739999999996</v>
      </c>
      <c r="S147" s="207"/>
      <c r="T147" s="209">
        <f>SUM(T148:T175)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0" t="s">
        <v>83</v>
      </c>
      <c r="AT147" s="211" t="s">
        <v>72</v>
      </c>
      <c r="AU147" s="211" t="s">
        <v>81</v>
      </c>
      <c r="AY147" s="210" t="s">
        <v>120</v>
      </c>
      <c r="BK147" s="212">
        <f>SUM(BK148:BK175)</f>
        <v>0</v>
      </c>
    </row>
    <row r="148" s="2" customFormat="1" ht="24.15" customHeight="1">
      <c r="A148" s="38"/>
      <c r="B148" s="39"/>
      <c r="C148" s="215" t="s">
        <v>162</v>
      </c>
      <c r="D148" s="215" t="s">
        <v>124</v>
      </c>
      <c r="E148" s="216" t="s">
        <v>163</v>
      </c>
      <c r="F148" s="217" t="s">
        <v>164</v>
      </c>
      <c r="G148" s="218" t="s">
        <v>165</v>
      </c>
      <c r="H148" s="219">
        <v>94.599999999999994</v>
      </c>
      <c r="I148" s="220"/>
      <c r="J148" s="221">
        <f>ROUND(I148*H148,2)</f>
        <v>0</v>
      </c>
      <c r="K148" s="222"/>
      <c r="L148" s="44"/>
      <c r="M148" s="223" t="s">
        <v>1</v>
      </c>
      <c r="N148" s="224" t="s">
        <v>38</v>
      </c>
      <c r="O148" s="91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7" t="s">
        <v>166</v>
      </c>
      <c r="AT148" s="227" t="s">
        <v>124</v>
      </c>
      <c r="AU148" s="227" t="s">
        <v>83</v>
      </c>
      <c r="AY148" s="17" t="s">
        <v>120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7" t="s">
        <v>81</v>
      </c>
      <c r="BK148" s="228">
        <f>ROUND(I148*H148,2)</f>
        <v>0</v>
      </c>
      <c r="BL148" s="17" t="s">
        <v>166</v>
      </c>
      <c r="BM148" s="227" t="s">
        <v>167</v>
      </c>
    </row>
    <row r="149" s="2" customFormat="1">
      <c r="A149" s="38"/>
      <c r="B149" s="39"/>
      <c r="C149" s="40"/>
      <c r="D149" s="229" t="s">
        <v>130</v>
      </c>
      <c r="E149" s="40"/>
      <c r="F149" s="230" t="s">
        <v>168</v>
      </c>
      <c r="G149" s="40"/>
      <c r="H149" s="40"/>
      <c r="I149" s="231"/>
      <c r="J149" s="40"/>
      <c r="K149" s="40"/>
      <c r="L149" s="44"/>
      <c r="M149" s="232"/>
      <c r="N149" s="233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130</v>
      </c>
      <c r="AU149" s="17" t="s">
        <v>83</v>
      </c>
    </row>
    <row r="150" s="13" customFormat="1">
      <c r="A150" s="13"/>
      <c r="B150" s="245"/>
      <c r="C150" s="246"/>
      <c r="D150" s="229" t="s">
        <v>169</v>
      </c>
      <c r="E150" s="247" t="s">
        <v>1</v>
      </c>
      <c r="F150" s="248" t="s">
        <v>170</v>
      </c>
      <c r="G150" s="246"/>
      <c r="H150" s="249">
        <v>94.599999999999994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5" t="s">
        <v>169</v>
      </c>
      <c r="AU150" s="255" t="s">
        <v>83</v>
      </c>
      <c r="AV150" s="13" t="s">
        <v>83</v>
      </c>
      <c r="AW150" s="13" t="s">
        <v>30</v>
      </c>
      <c r="AX150" s="13" t="s">
        <v>81</v>
      </c>
      <c r="AY150" s="255" t="s">
        <v>120</v>
      </c>
    </row>
    <row r="151" s="2" customFormat="1" ht="24.15" customHeight="1">
      <c r="A151" s="38"/>
      <c r="B151" s="39"/>
      <c r="C151" s="234" t="s">
        <v>171</v>
      </c>
      <c r="D151" s="234" t="s">
        <v>133</v>
      </c>
      <c r="E151" s="235" t="s">
        <v>172</v>
      </c>
      <c r="F151" s="236" t="s">
        <v>173</v>
      </c>
      <c r="G151" s="237" t="s">
        <v>165</v>
      </c>
      <c r="H151" s="238">
        <v>36.112000000000002</v>
      </c>
      <c r="I151" s="239"/>
      <c r="J151" s="240">
        <f>ROUND(I151*H151,2)</f>
        <v>0</v>
      </c>
      <c r="K151" s="241"/>
      <c r="L151" s="242"/>
      <c r="M151" s="243" t="s">
        <v>1</v>
      </c>
      <c r="N151" s="244" t="s">
        <v>38</v>
      </c>
      <c r="O151" s="91"/>
      <c r="P151" s="225">
        <f>O151*H151</f>
        <v>0</v>
      </c>
      <c r="Q151" s="225">
        <v>0.00035</v>
      </c>
      <c r="R151" s="225">
        <f>Q151*H151</f>
        <v>0.0126392</v>
      </c>
      <c r="S151" s="225">
        <v>0</v>
      </c>
      <c r="T151" s="22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7" t="s">
        <v>174</v>
      </c>
      <c r="AT151" s="227" t="s">
        <v>133</v>
      </c>
      <c r="AU151" s="227" t="s">
        <v>83</v>
      </c>
      <c r="AY151" s="17" t="s">
        <v>120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7" t="s">
        <v>81</v>
      </c>
      <c r="BK151" s="228">
        <f>ROUND(I151*H151,2)</f>
        <v>0</v>
      </c>
      <c r="BL151" s="17" t="s">
        <v>166</v>
      </c>
      <c r="BM151" s="227" t="s">
        <v>175</v>
      </c>
    </row>
    <row r="152" s="2" customFormat="1">
      <c r="A152" s="38"/>
      <c r="B152" s="39"/>
      <c r="C152" s="40"/>
      <c r="D152" s="229" t="s">
        <v>130</v>
      </c>
      <c r="E152" s="40"/>
      <c r="F152" s="230" t="s">
        <v>173</v>
      </c>
      <c r="G152" s="40"/>
      <c r="H152" s="40"/>
      <c r="I152" s="231"/>
      <c r="J152" s="40"/>
      <c r="K152" s="40"/>
      <c r="L152" s="44"/>
      <c r="M152" s="232"/>
      <c r="N152" s="233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130</v>
      </c>
      <c r="AU152" s="17" t="s">
        <v>83</v>
      </c>
    </row>
    <row r="153" s="13" customFormat="1">
      <c r="A153" s="13"/>
      <c r="B153" s="245"/>
      <c r="C153" s="246"/>
      <c r="D153" s="229" t="s">
        <v>169</v>
      </c>
      <c r="E153" s="246"/>
      <c r="F153" s="248" t="s">
        <v>176</v>
      </c>
      <c r="G153" s="246"/>
      <c r="H153" s="249">
        <v>36.112000000000002</v>
      </c>
      <c r="I153" s="250"/>
      <c r="J153" s="246"/>
      <c r="K153" s="246"/>
      <c r="L153" s="251"/>
      <c r="M153" s="252"/>
      <c r="N153" s="253"/>
      <c r="O153" s="253"/>
      <c r="P153" s="253"/>
      <c r="Q153" s="253"/>
      <c r="R153" s="253"/>
      <c r="S153" s="253"/>
      <c r="T153" s="25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5" t="s">
        <v>169</v>
      </c>
      <c r="AU153" s="255" t="s">
        <v>83</v>
      </c>
      <c r="AV153" s="13" t="s">
        <v>83</v>
      </c>
      <c r="AW153" s="13" t="s">
        <v>4</v>
      </c>
      <c r="AX153" s="13" t="s">
        <v>81</v>
      </c>
      <c r="AY153" s="255" t="s">
        <v>120</v>
      </c>
    </row>
    <row r="154" s="2" customFormat="1" ht="24.15" customHeight="1">
      <c r="A154" s="38"/>
      <c r="B154" s="39"/>
      <c r="C154" s="234" t="s">
        <v>177</v>
      </c>
      <c r="D154" s="234" t="s">
        <v>133</v>
      </c>
      <c r="E154" s="235" t="s">
        <v>178</v>
      </c>
      <c r="F154" s="236" t="s">
        <v>179</v>
      </c>
      <c r="G154" s="237" t="s">
        <v>165</v>
      </c>
      <c r="H154" s="238">
        <v>27.847999999999999</v>
      </c>
      <c r="I154" s="239"/>
      <c r="J154" s="240">
        <f>ROUND(I154*H154,2)</f>
        <v>0</v>
      </c>
      <c r="K154" s="241"/>
      <c r="L154" s="242"/>
      <c r="M154" s="243" t="s">
        <v>1</v>
      </c>
      <c r="N154" s="244" t="s">
        <v>38</v>
      </c>
      <c r="O154" s="91"/>
      <c r="P154" s="225">
        <f>O154*H154</f>
        <v>0</v>
      </c>
      <c r="Q154" s="225">
        <v>0.00011</v>
      </c>
      <c r="R154" s="225">
        <f>Q154*H154</f>
        <v>0.0030632799999999998</v>
      </c>
      <c r="S154" s="225">
        <v>0</v>
      </c>
      <c r="T154" s="22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7" t="s">
        <v>174</v>
      </c>
      <c r="AT154" s="227" t="s">
        <v>133</v>
      </c>
      <c r="AU154" s="227" t="s">
        <v>83</v>
      </c>
      <c r="AY154" s="17" t="s">
        <v>120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7" t="s">
        <v>81</v>
      </c>
      <c r="BK154" s="228">
        <f>ROUND(I154*H154,2)</f>
        <v>0</v>
      </c>
      <c r="BL154" s="17" t="s">
        <v>166</v>
      </c>
      <c r="BM154" s="227" t="s">
        <v>180</v>
      </c>
    </row>
    <row r="155" s="2" customFormat="1">
      <c r="A155" s="38"/>
      <c r="B155" s="39"/>
      <c r="C155" s="40"/>
      <c r="D155" s="229" t="s">
        <v>130</v>
      </c>
      <c r="E155" s="40"/>
      <c r="F155" s="230" t="s">
        <v>179</v>
      </c>
      <c r="G155" s="40"/>
      <c r="H155" s="40"/>
      <c r="I155" s="231"/>
      <c r="J155" s="40"/>
      <c r="K155" s="40"/>
      <c r="L155" s="44"/>
      <c r="M155" s="232"/>
      <c r="N155" s="233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130</v>
      </c>
      <c r="AU155" s="17" t="s">
        <v>83</v>
      </c>
    </row>
    <row r="156" s="13" customFormat="1">
      <c r="A156" s="13"/>
      <c r="B156" s="245"/>
      <c r="C156" s="246"/>
      <c r="D156" s="229" t="s">
        <v>169</v>
      </c>
      <c r="E156" s="246"/>
      <c r="F156" s="248" t="s">
        <v>181</v>
      </c>
      <c r="G156" s="246"/>
      <c r="H156" s="249">
        <v>27.847999999999999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5" t="s">
        <v>169</v>
      </c>
      <c r="AU156" s="255" t="s">
        <v>83</v>
      </c>
      <c r="AV156" s="13" t="s">
        <v>83</v>
      </c>
      <c r="AW156" s="13" t="s">
        <v>4</v>
      </c>
      <c r="AX156" s="13" t="s">
        <v>81</v>
      </c>
      <c r="AY156" s="255" t="s">
        <v>120</v>
      </c>
    </row>
    <row r="157" s="2" customFormat="1" ht="24.15" customHeight="1">
      <c r="A157" s="38"/>
      <c r="B157" s="39"/>
      <c r="C157" s="234" t="s">
        <v>182</v>
      </c>
      <c r="D157" s="234" t="s">
        <v>133</v>
      </c>
      <c r="E157" s="235" t="s">
        <v>183</v>
      </c>
      <c r="F157" s="236" t="s">
        <v>184</v>
      </c>
      <c r="G157" s="237" t="s">
        <v>165</v>
      </c>
      <c r="H157" s="238">
        <v>12.24</v>
      </c>
      <c r="I157" s="239"/>
      <c r="J157" s="240">
        <f>ROUND(I157*H157,2)</f>
        <v>0</v>
      </c>
      <c r="K157" s="241"/>
      <c r="L157" s="242"/>
      <c r="M157" s="243" t="s">
        <v>1</v>
      </c>
      <c r="N157" s="244" t="s">
        <v>38</v>
      </c>
      <c r="O157" s="91"/>
      <c r="P157" s="225">
        <f>O157*H157</f>
        <v>0</v>
      </c>
      <c r="Q157" s="225">
        <v>6.9999999999999994E-05</v>
      </c>
      <c r="R157" s="225">
        <f>Q157*H157</f>
        <v>0.0008567999999999999</v>
      </c>
      <c r="S157" s="225">
        <v>0</v>
      </c>
      <c r="T157" s="22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7" t="s">
        <v>174</v>
      </c>
      <c r="AT157" s="227" t="s">
        <v>133</v>
      </c>
      <c r="AU157" s="227" t="s">
        <v>83</v>
      </c>
      <c r="AY157" s="17" t="s">
        <v>120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7" t="s">
        <v>81</v>
      </c>
      <c r="BK157" s="228">
        <f>ROUND(I157*H157,2)</f>
        <v>0</v>
      </c>
      <c r="BL157" s="17" t="s">
        <v>166</v>
      </c>
      <c r="BM157" s="227" t="s">
        <v>185</v>
      </c>
    </row>
    <row r="158" s="2" customFormat="1">
      <c r="A158" s="38"/>
      <c r="B158" s="39"/>
      <c r="C158" s="40"/>
      <c r="D158" s="229" t="s">
        <v>130</v>
      </c>
      <c r="E158" s="40"/>
      <c r="F158" s="230" t="s">
        <v>184</v>
      </c>
      <c r="G158" s="40"/>
      <c r="H158" s="40"/>
      <c r="I158" s="231"/>
      <c r="J158" s="40"/>
      <c r="K158" s="40"/>
      <c r="L158" s="44"/>
      <c r="M158" s="232"/>
      <c r="N158" s="233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130</v>
      </c>
      <c r="AU158" s="17" t="s">
        <v>83</v>
      </c>
    </row>
    <row r="159" s="13" customFormat="1">
      <c r="A159" s="13"/>
      <c r="B159" s="245"/>
      <c r="C159" s="246"/>
      <c r="D159" s="229" t="s">
        <v>169</v>
      </c>
      <c r="E159" s="246"/>
      <c r="F159" s="248" t="s">
        <v>186</v>
      </c>
      <c r="G159" s="246"/>
      <c r="H159" s="249">
        <v>12.24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5" t="s">
        <v>169</v>
      </c>
      <c r="AU159" s="255" t="s">
        <v>83</v>
      </c>
      <c r="AV159" s="13" t="s">
        <v>83</v>
      </c>
      <c r="AW159" s="13" t="s">
        <v>4</v>
      </c>
      <c r="AX159" s="13" t="s">
        <v>81</v>
      </c>
      <c r="AY159" s="255" t="s">
        <v>120</v>
      </c>
    </row>
    <row r="160" s="2" customFormat="1" ht="24.15" customHeight="1">
      <c r="A160" s="38"/>
      <c r="B160" s="39"/>
      <c r="C160" s="234" t="s">
        <v>187</v>
      </c>
      <c r="D160" s="234" t="s">
        <v>133</v>
      </c>
      <c r="E160" s="235" t="s">
        <v>188</v>
      </c>
      <c r="F160" s="236" t="s">
        <v>189</v>
      </c>
      <c r="G160" s="237" t="s">
        <v>165</v>
      </c>
      <c r="H160" s="238">
        <v>6.7320000000000002</v>
      </c>
      <c r="I160" s="239"/>
      <c r="J160" s="240">
        <f>ROUND(I160*H160,2)</f>
        <v>0</v>
      </c>
      <c r="K160" s="241"/>
      <c r="L160" s="242"/>
      <c r="M160" s="243" t="s">
        <v>1</v>
      </c>
      <c r="N160" s="244" t="s">
        <v>38</v>
      </c>
      <c r="O160" s="91"/>
      <c r="P160" s="225">
        <f>O160*H160</f>
        <v>0</v>
      </c>
      <c r="Q160" s="225">
        <v>0.00097999999999999997</v>
      </c>
      <c r="R160" s="225">
        <f>Q160*H160</f>
        <v>0.00659736</v>
      </c>
      <c r="S160" s="225">
        <v>0</v>
      </c>
      <c r="T160" s="22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7" t="s">
        <v>174</v>
      </c>
      <c r="AT160" s="227" t="s">
        <v>133</v>
      </c>
      <c r="AU160" s="227" t="s">
        <v>83</v>
      </c>
      <c r="AY160" s="17" t="s">
        <v>120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7" t="s">
        <v>81</v>
      </c>
      <c r="BK160" s="228">
        <f>ROUND(I160*H160,2)</f>
        <v>0</v>
      </c>
      <c r="BL160" s="17" t="s">
        <v>166</v>
      </c>
      <c r="BM160" s="227" t="s">
        <v>190</v>
      </c>
    </row>
    <row r="161" s="2" customFormat="1">
      <c r="A161" s="38"/>
      <c r="B161" s="39"/>
      <c r="C161" s="40"/>
      <c r="D161" s="229" t="s">
        <v>130</v>
      </c>
      <c r="E161" s="40"/>
      <c r="F161" s="230" t="s">
        <v>189</v>
      </c>
      <c r="G161" s="40"/>
      <c r="H161" s="40"/>
      <c r="I161" s="231"/>
      <c r="J161" s="40"/>
      <c r="K161" s="40"/>
      <c r="L161" s="44"/>
      <c r="M161" s="232"/>
      <c r="N161" s="233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130</v>
      </c>
      <c r="AU161" s="17" t="s">
        <v>83</v>
      </c>
    </row>
    <row r="162" s="13" customFormat="1">
      <c r="A162" s="13"/>
      <c r="B162" s="245"/>
      <c r="C162" s="246"/>
      <c r="D162" s="229" t="s">
        <v>169</v>
      </c>
      <c r="E162" s="246"/>
      <c r="F162" s="248" t="s">
        <v>191</v>
      </c>
      <c r="G162" s="246"/>
      <c r="H162" s="249">
        <v>6.7320000000000002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5" t="s">
        <v>169</v>
      </c>
      <c r="AU162" s="255" t="s">
        <v>83</v>
      </c>
      <c r="AV162" s="13" t="s">
        <v>83</v>
      </c>
      <c r="AW162" s="13" t="s">
        <v>4</v>
      </c>
      <c r="AX162" s="13" t="s">
        <v>81</v>
      </c>
      <c r="AY162" s="255" t="s">
        <v>120</v>
      </c>
    </row>
    <row r="163" s="2" customFormat="1" ht="33" customHeight="1">
      <c r="A163" s="38"/>
      <c r="B163" s="39"/>
      <c r="C163" s="215" t="s">
        <v>192</v>
      </c>
      <c r="D163" s="215" t="s">
        <v>124</v>
      </c>
      <c r="E163" s="216" t="s">
        <v>193</v>
      </c>
      <c r="F163" s="217" t="s">
        <v>194</v>
      </c>
      <c r="G163" s="218" t="s">
        <v>165</v>
      </c>
      <c r="H163" s="219">
        <v>17.100000000000001</v>
      </c>
      <c r="I163" s="220"/>
      <c r="J163" s="221">
        <f>ROUND(I163*H163,2)</f>
        <v>0</v>
      </c>
      <c r="K163" s="222"/>
      <c r="L163" s="44"/>
      <c r="M163" s="223" t="s">
        <v>1</v>
      </c>
      <c r="N163" s="224" t="s">
        <v>38</v>
      </c>
      <c r="O163" s="91"/>
      <c r="P163" s="225">
        <f>O163*H163</f>
        <v>0</v>
      </c>
      <c r="Q163" s="225">
        <v>0.00019000000000000001</v>
      </c>
      <c r="R163" s="225">
        <f>Q163*H163</f>
        <v>0.0032490000000000006</v>
      </c>
      <c r="S163" s="225">
        <v>0</v>
      </c>
      <c r="T163" s="22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7" t="s">
        <v>166</v>
      </c>
      <c r="AT163" s="227" t="s">
        <v>124</v>
      </c>
      <c r="AU163" s="227" t="s">
        <v>83</v>
      </c>
      <c r="AY163" s="17" t="s">
        <v>120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7" t="s">
        <v>81</v>
      </c>
      <c r="BK163" s="228">
        <f>ROUND(I163*H163,2)</f>
        <v>0</v>
      </c>
      <c r="BL163" s="17" t="s">
        <v>166</v>
      </c>
      <c r="BM163" s="227" t="s">
        <v>195</v>
      </c>
    </row>
    <row r="164" s="2" customFormat="1">
      <c r="A164" s="38"/>
      <c r="B164" s="39"/>
      <c r="C164" s="40"/>
      <c r="D164" s="229" t="s">
        <v>130</v>
      </c>
      <c r="E164" s="40"/>
      <c r="F164" s="230" t="s">
        <v>196</v>
      </c>
      <c r="G164" s="40"/>
      <c r="H164" s="40"/>
      <c r="I164" s="231"/>
      <c r="J164" s="40"/>
      <c r="K164" s="40"/>
      <c r="L164" s="44"/>
      <c r="M164" s="232"/>
      <c r="N164" s="233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130</v>
      </c>
      <c r="AU164" s="17" t="s">
        <v>83</v>
      </c>
    </row>
    <row r="165" s="13" customFormat="1">
      <c r="A165" s="13"/>
      <c r="B165" s="245"/>
      <c r="C165" s="246"/>
      <c r="D165" s="229" t="s">
        <v>169</v>
      </c>
      <c r="E165" s="247" t="s">
        <v>1</v>
      </c>
      <c r="F165" s="248" t="s">
        <v>197</v>
      </c>
      <c r="G165" s="246"/>
      <c r="H165" s="249">
        <v>17.100000000000001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5" t="s">
        <v>169</v>
      </c>
      <c r="AU165" s="255" t="s">
        <v>83</v>
      </c>
      <c r="AV165" s="13" t="s">
        <v>83</v>
      </c>
      <c r="AW165" s="13" t="s">
        <v>30</v>
      </c>
      <c r="AX165" s="13" t="s">
        <v>81</v>
      </c>
      <c r="AY165" s="255" t="s">
        <v>120</v>
      </c>
    </row>
    <row r="166" s="2" customFormat="1" ht="24.15" customHeight="1">
      <c r="A166" s="38"/>
      <c r="B166" s="39"/>
      <c r="C166" s="234" t="s">
        <v>198</v>
      </c>
      <c r="D166" s="234" t="s">
        <v>133</v>
      </c>
      <c r="E166" s="235" t="s">
        <v>199</v>
      </c>
      <c r="F166" s="236" t="s">
        <v>200</v>
      </c>
      <c r="G166" s="237" t="s">
        <v>165</v>
      </c>
      <c r="H166" s="238">
        <v>11.220000000000001</v>
      </c>
      <c r="I166" s="239"/>
      <c r="J166" s="240">
        <f>ROUND(I166*H166,2)</f>
        <v>0</v>
      </c>
      <c r="K166" s="241"/>
      <c r="L166" s="242"/>
      <c r="M166" s="243" t="s">
        <v>1</v>
      </c>
      <c r="N166" s="244" t="s">
        <v>38</v>
      </c>
      <c r="O166" s="91"/>
      <c r="P166" s="225">
        <f>O166*H166</f>
        <v>0</v>
      </c>
      <c r="Q166" s="225">
        <v>0.00029</v>
      </c>
      <c r="R166" s="225">
        <f>Q166*H166</f>
        <v>0.0032538000000000003</v>
      </c>
      <c r="S166" s="225">
        <v>0</v>
      </c>
      <c r="T166" s="22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7" t="s">
        <v>174</v>
      </c>
      <c r="AT166" s="227" t="s">
        <v>133</v>
      </c>
      <c r="AU166" s="227" t="s">
        <v>83</v>
      </c>
      <c r="AY166" s="17" t="s">
        <v>120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7" t="s">
        <v>81</v>
      </c>
      <c r="BK166" s="228">
        <f>ROUND(I166*H166,2)</f>
        <v>0</v>
      </c>
      <c r="BL166" s="17" t="s">
        <v>166</v>
      </c>
      <c r="BM166" s="227" t="s">
        <v>201</v>
      </c>
    </row>
    <row r="167" s="2" customFormat="1">
      <c r="A167" s="38"/>
      <c r="B167" s="39"/>
      <c r="C167" s="40"/>
      <c r="D167" s="229" t="s">
        <v>130</v>
      </c>
      <c r="E167" s="40"/>
      <c r="F167" s="230" t="s">
        <v>200</v>
      </c>
      <c r="G167" s="40"/>
      <c r="H167" s="40"/>
      <c r="I167" s="231"/>
      <c r="J167" s="40"/>
      <c r="K167" s="40"/>
      <c r="L167" s="44"/>
      <c r="M167" s="232"/>
      <c r="N167" s="233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130</v>
      </c>
      <c r="AU167" s="17" t="s">
        <v>83</v>
      </c>
    </row>
    <row r="168" s="13" customFormat="1">
      <c r="A168" s="13"/>
      <c r="B168" s="245"/>
      <c r="C168" s="246"/>
      <c r="D168" s="229" t="s">
        <v>169</v>
      </c>
      <c r="E168" s="246"/>
      <c r="F168" s="248" t="s">
        <v>202</v>
      </c>
      <c r="G168" s="246"/>
      <c r="H168" s="249">
        <v>11.220000000000001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5" t="s">
        <v>169</v>
      </c>
      <c r="AU168" s="255" t="s">
        <v>83</v>
      </c>
      <c r="AV168" s="13" t="s">
        <v>83</v>
      </c>
      <c r="AW168" s="13" t="s">
        <v>4</v>
      </c>
      <c r="AX168" s="13" t="s">
        <v>81</v>
      </c>
      <c r="AY168" s="255" t="s">
        <v>120</v>
      </c>
    </row>
    <row r="169" s="2" customFormat="1" ht="24.15" customHeight="1">
      <c r="A169" s="38"/>
      <c r="B169" s="39"/>
      <c r="C169" s="234" t="s">
        <v>203</v>
      </c>
      <c r="D169" s="234" t="s">
        <v>133</v>
      </c>
      <c r="E169" s="235" t="s">
        <v>204</v>
      </c>
      <c r="F169" s="236" t="s">
        <v>205</v>
      </c>
      <c r="G169" s="237" t="s">
        <v>165</v>
      </c>
      <c r="H169" s="238">
        <v>6.2220000000000004</v>
      </c>
      <c r="I169" s="239"/>
      <c r="J169" s="240">
        <f>ROUND(I169*H169,2)</f>
        <v>0</v>
      </c>
      <c r="K169" s="241"/>
      <c r="L169" s="242"/>
      <c r="M169" s="243" t="s">
        <v>1</v>
      </c>
      <c r="N169" s="244" t="s">
        <v>38</v>
      </c>
      <c r="O169" s="91"/>
      <c r="P169" s="225">
        <f>O169*H169</f>
        <v>0</v>
      </c>
      <c r="Q169" s="225">
        <v>0.00064999999999999997</v>
      </c>
      <c r="R169" s="225">
        <f>Q169*H169</f>
        <v>0.0040442999999999998</v>
      </c>
      <c r="S169" s="225">
        <v>0</v>
      </c>
      <c r="T169" s="22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7" t="s">
        <v>174</v>
      </c>
      <c r="AT169" s="227" t="s">
        <v>133</v>
      </c>
      <c r="AU169" s="227" t="s">
        <v>83</v>
      </c>
      <c r="AY169" s="17" t="s">
        <v>120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7" t="s">
        <v>81</v>
      </c>
      <c r="BK169" s="228">
        <f>ROUND(I169*H169,2)</f>
        <v>0</v>
      </c>
      <c r="BL169" s="17" t="s">
        <v>166</v>
      </c>
      <c r="BM169" s="227" t="s">
        <v>206</v>
      </c>
    </row>
    <row r="170" s="2" customFormat="1">
      <c r="A170" s="38"/>
      <c r="B170" s="39"/>
      <c r="C170" s="40"/>
      <c r="D170" s="229" t="s">
        <v>130</v>
      </c>
      <c r="E170" s="40"/>
      <c r="F170" s="230" t="s">
        <v>205</v>
      </c>
      <c r="G170" s="40"/>
      <c r="H170" s="40"/>
      <c r="I170" s="231"/>
      <c r="J170" s="40"/>
      <c r="K170" s="40"/>
      <c r="L170" s="44"/>
      <c r="M170" s="232"/>
      <c r="N170" s="233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130</v>
      </c>
      <c r="AU170" s="17" t="s">
        <v>83</v>
      </c>
    </row>
    <row r="171" s="13" customFormat="1">
      <c r="A171" s="13"/>
      <c r="B171" s="245"/>
      <c r="C171" s="246"/>
      <c r="D171" s="229" t="s">
        <v>169</v>
      </c>
      <c r="E171" s="246"/>
      <c r="F171" s="248" t="s">
        <v>207</v>
      </c>
      <c r="G171" s="246"/>
      <c r="H171" s="249">
        <v>6.2220000000000004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5" t="s">
        <v>169</v>
      </c>
      <c r="AU171" s="255" t="s">
        <v>83</v>
      </c>
      <c r="AV171" s="13" t="s">
        <v>83</v>
      </c>
      <c r="AW171" s="13" t="s">
        <v>4</v>
      </c>
      <c r="AX171" s="13" t="s">
        <v>81</v>
      </c>
      <c r="AY171" s="255" t="s">
        <v>120</v>
      </c>
    </row>
    <row r="172" s="2" customFormat="1" ht="24.15" customHeight="1">
      <c r="A172" s="38"/>
      <c r="B172" s="39"/>
      <c r="C172" s="215" t="s">
        <v>208</v>
      </c>
      <c r="D172" s="215" t="s">
        <v>124</v>
      </c>
      <c r="E172" s="216" t="s">
        <v>209</v>
      </c>
      <c r="F172" s="217" t="s">
        <v>210</v>
      </c>
      <c r="G172" s="218" t="s">
        <v>211</v>
      </c>
      <c r="H172" s="219">
        <v>0.034000000000000002</v>
      </c>
      <c r="I172" s="220"/>
      <c r="J172" s="221">
        <f>ROUND(I172*H172,2)</f>
        <v>0</v>
      </c>
      <c r="K172" s="222"/>
      <c r="L172" s="44"/>
      <c r="M172" s="223" t="s">
        <v>1</v>
      </c>
      <c r="N172" s="224" t="s">
        <v>38</v>
      </c>
      <c r="O172" s="91"/>
      <c r="P172" s="225">
        <f>O172*H172</f>
        <v>0</v>
      </c>
      <c r="Q172" s="225">
        <v>0</v>
      </c>
      <c r="R172" s="225">
        <f>Q172*H172</f>
        <v>0</v>
      </c>
      <c r="S172" s="225">
        <v>0</v>
      </c>
      <c r="T172" s="22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7" t="s">
        <v>166</v>
      </c>
      <c r="AT172" s="227" t="s">
        <v>124</v>
      </c>
      <c r="AU172" s="227" t="s">
        <v>83</v>
      </c>
      <c r="AY172" s="17" t="s">
        <v>120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7" t="s">
        <v>81</v>
      </c>
      <c r="BK172" s="228">
        <f>ROUND(I172*H172,2)</f>
        <v>0</v>
      </c>
      <c r="BL172" s="17" t="s">
        <v>166</v>
      </c>
      <c r="BM172" s="227" t="s">
        <v>212</v>
      </c>
    </row>
    <row r="173" s="2" customFormat="1">
      <c r="A173" s="38"/>
      <c r="B173" s="39"/>
      <c r="C173" s="40"/>
      <c r="D173" s="229" t="s">
        <v>130</v>
      </c>
      <c r="E173" s="40"/>
      <c r="F173" s="230" t="s">
        <v>213</v>
      </c>
      <c r="G173" s="40"/>
      <c r="H173" s="40"/>
      <c r="I173" s="231"/>
      <c r="J173" s="40"/>
      <c r="K173" s="40"/>
      <c r="L173" s="44"/>
      <c r="M173" s="232"/>
      <c r="N173" s="233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130</v>
      </c>
      <c r="AU173" s="17" t="s">
        <v>83</v>
      </c>
    </row>
    <row r="174" s="2" customFormat="1" ht="24.15" customHeight="1">
      <c r="A174" s="38"/>
      <c r="B174" s="39"/>
      <c r="C174" s="215" t="s">
        <v>214</v>
      </c>
      <c r="D174" s="215" t="s">
        <v>124</v>
      </c>
      <c r="E174" s="216" t="s">
        <v>215</v>
      </c>
      <c r="F174" s="217" t="s">
        <v>216</v>
      </c>
      <c r="G174" s="218" t="s">
        <v>211</v>
      </c>
      <c r="H174" s="219">
        <v>0.034000000000000002</v>
      </c>
      <c r="I174" s="220"/>
      <c r="J174" s="221">
        <f>ROUND(I174*H174,2)</f>
        <v>0</v>
      </c>
      <c r="K174" s="222"/>
      <c r="L174" s="44"/>
      <c r="M174" s="223" t="s">
        <v>1</v>
      </c>
      <c r="N174" s="224" t="s">
        <v>38</v>
      </c>
      <c r="O174" s="91"/>
      <c r="P174" s="225">
        <f>O174*H174</f>
        <v>0</v>
      </c>
      <c r="Q174" s="225">
        <v>0</v>
      </c>
      <c r="R174" s="225">
        <f>Q174*H174</f>
        <v>0</v>
      </c>
      <c r="S174" s="225">
        <v>0</v>
      </c>
      <c r="T174" s="22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7" t="s">
        <v>166</v>
      </c>
      <c r="AT174" s="227" t="s">
        <v>124</v>
      </c>
      <c r="AU174" s="227" t="s">
        <v>83</v>
      </c>
      <c r="AY174" s="17" t="s">
        <v>120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7" t="s">
        <v>81</v>
      </c>
      <c r="BK174" s="228">
        <f>ROUND(I174*H174,2)</f>
        <v>0</v>
      </c>
      <c r="BL174" s="17" t="s">
        <v>166</v>
      </c>
      <c r="BM174" s="227" t="s">
        <v>217</v>
      </c>
    </row>
    <row r="175" s="2" customFormat="1">
      <c r="A175" s="38"/>
      <c r="B175" s="39"/>
      <c r="C175" s="40"/>
      <c r="D175" s="229" t="s">
        <v>130</v>
      </c>
      <c r="E175" s="40"/>
      <c r="F175" s="230" t="s">
        <v>218</v>
      </c>
      <c r="G175" s="40"/>
      <c r="H175" s="40"/>
      <c r="I175" s="231"/>
      <c r="J175" s="40"/>
      <c r="K175" s="40"/>
      <c r="L175" s="44"/>
      <c r="M175" s="232"/>
      <c r="N175" s="233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130</v>
      </c>
      <c r="AU175" s="17" t="s">
        <v>83</v>
      </c>
    </row>
    <row r="176" s="12" customFormat="1" ht="22.8" customHeight="1">
      <c r="A176" s="12"/>
      <c r="B176" s="199"/>
      <c r="C176" s="200"/>
      <c r="D176" s="201" t="s">
        <v>72</v>
      </c>
      <c r="E176" s="213" t="s">
        <v>219</v>
      </c>
      <c r="F176" s="213" t="s">
        <v>220</v>
      </c>
      <c r="G176" s="200"/>
      <c r="H176" s="200"/>
      <c r="I176" s="203"/>
      <c r="J176" s="214">
        <f>BK176</f>
        <v>0</v>
      </c>
      <c r="K176" s="200"/>
      <c r="L176" s="205"/>
      <c r="M176" s="206"/>
      <c r="N176" s="207"/>
      <c r="O176" s="207"/>
      <c r="P176" s="208">
        <f>SUM(P177:P207)</f>
        <v>0</v>
      </c>
      <c r="Q176" s="207"/>
      <c r="R176" s="208">
        <f>SUM(R177:R207)</f>
        <v>0.18892199999999998</v>
      </c>
      <c r="S176" s="207"/>
      <c r="T176" s="209">
        <f>SUM(T177:T207)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0" t="s">
        <v>83</v>
      </c>
      <c r="AT176" s="211" t="s">
        <v>72</v>
      </c>
      <c r="AU176" s="211" t="s">
        <v>81</v>
      </c>
      <c r="AY176" s="210" t="s">
        <v>120</v>
      </c>
      <c r="BK176" s="212">
        <f>SUM(BK177:BK207)</f>
        <v>0</v>
      </c>
    </row>
    <row r="177" s="2" customFormat="1" ht="21.75" customHeight="1">
      <c r="A177" s="38"/>
      <c r="B177" s="39"/>
      <c r="C177" s="215" t="s">
        <v>221</v>
      </c>
      <c r="D177" s="215" t="s">
        <v>124</v>
      </c>
      <c r="E177" s="216" t="s">
        <v>222</v>
      </c>
      <c r="F177" s="217" t="s">
        <v>223</v>
      </c>
      <c r="G177" s="218" t="s">
        <v>165</v>
      </c>
      <c r="H177" s="219">
        <v>20</v>
      </c>
      <c r="I177" s="220"/>
      <c r="J177" s="221">
        <f>ROUND(I177*H177,2)</f>
        <v>0</v>
      </c>
      <c r="K177" s="222"/>
      <c r="L177" s="44"/>
      <c r="M177" s="223" t="s">
        <v>1</v>
      </c>
      <c r="N177" s="224" t="s">
        <v>38</v>
      </c>
      <c r="O177" s="91"/>
      <c r="P177" s="225">
        <f>O177*H177</f>
        <v>0</v>
      </c>
      <c r="Q177" s="225">
        <v>0.00191</v>
      </c>
      <c r="R177" s="225">
        <f>Q177*H177</f>
        <v>0.038199999999999998</v>
      </c>
      <c r="S177" s="225">
        <v>0</v>
      </c>
      <c r="T177" s="22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7" t="s">
        <v>166</v>
      </c>
      <c r="AT177" s="227" t="s">
        <v>124</v>
      </c>
      <c r="AU177" s="227" t="s">
        <v>83</v>
      </c>
      <c r="AY177" s="17" t="s">
        <v>120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7" t="s">
        <v>81</v>
      </c>
      <c r="BK177" s="228">
        <f>ROUND(I177*H177,2)</f>
        <v>0</v>
      </c>
      <c r="BL177" s="17" t="s">
        <v>166</v>
      </c>
      <c r="BM177" s="227" t="s">
        <v>224</v>
      </c>
    </row>
    <row r="178" s="2" customFormat="1">
      <c r="A178" s="38"/>
      <c r="B178" s="39"/>
      <c r="C178" s="40"/>
      <c r="D178" s="229" t="s">
        <v>130</v>
      </c>
      <c r="E178" s="40"/>
      <c r="F178" s="230" t="s">
        <v>225</v>
      </c>
      <c r="G178" s="40"/>
      <c r="H178" s="40"/>
      <c r="I178" s="231"/>
      <c r="J178" s="40"/>
      <c r="K178" s="40"/>
      <c r="L178" s="44"/>
      <c r="M178" s="232"/>
      <c r="N178" s="233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130</v>
      </c>
      <c r="AU178" s="17" t="s">
        <v>83</v>
      </c>
    </row>
    <row r="179" s="2" customFormat="1" ht="16.5" customHeight="1">
      <c r="A179" s="38"/>
      <c r="B179" s="39"/>
      <c r="C179" s="234" t="s">
        <v>226</v>
      </c>
      <c r="D179" s="234" t="s">
        <v>133</v>
      </c>
      <c r="E179" s="235" t="s">
        <v>227</v>
      </c>
      <c r="F179" s="236" t="s">
        <v>228</v>
      </c>
      <c r="G179" s="237" t="s">
        <v>127</v>
      </c>
      <c r="H179" s="238">
        <v>1</v>
      </c>
      <c r="I179" s="239"/>
      <c r="J179" s="240">
        <f>ROUND(I179*H179,2)</f>
        <v>0</v>
      </c>
      <c r="K179" s="241"/>
      <c r="L179" s="242"/>
      <c r="M179" s="243" t="s">
        <v>1</v>
      </c>
      <c r="N179" s="244" t="s">
        <v>38</v>
      </c>
      <c r="O179" s="91"/>
      <c r="P179" s="225">
        <f>O179*H179</f>
        <v>0</v>
      </c>
      <c r="Q179" s="225">
        <v>0.00034000000000000002</v>
      </c>
      <c r="R179" s="225">
        <f>Q179*H179</f>
        <v>0.00034000000000000002</v>
      </c>
      <c r="S179" s="225">
        <v>0</v>
      </c>
      <c r="T179" s="22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7" t="s">
        <v>174</v>
      </c>
      <c r="AT179" s="227" t="s">
        <v>133</v>
      </c>
      <c r="AU179" s="227" t="s">
        <v>83</v>
      </c>
      <c r="AY179" s="17" t="s">
        <v>120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7" t="s">
        <v>81</v>
      </c>
      <c r="BK179" s="228">
        <f>ROUND(I179*H179,2)</f>
        <v>0</v>
      </c>
      <c r="BL179" s="17" t="s">
        <v>166</v>
      </c>
      <c r="BM179" s="227" t="s">
        <v>229</v>
      </c>
    </row>
    <row r="180" s="2" customFormat="1">
      <c r="A180" s="38"/>
      <c r="B180" s="39"/>
      <c r="C180" s="40"/>
      <c r="D180" s="229" t="s">
        <v>130</v>
      </c>
      <c r="E180" s="40"/>
      <c r="F180" s="230" t="s">
        <v>228</v>
      </c>
      <c r="G180" s="40"/>
      <c r="H180" s="40"/>
      <c r="I180" s="231"/>
      <c r="J180" s="40"/>
      <c r="K180" s="40"/>
      <c r="L180" s="44"/>
      <c r="M180" s="232"/>
      <c r="N180" s="233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130</v>
      </c>
      <c r="AU180" s="17" t="s">
        <v>83</v>
      </c>
    </row>
    <row r="181" s="2" customFormat="1" ht="16.5" customHeight="1">
      <c r="A181" s="38"/>
      <c r="B181" s="39"/>
      <c r="C181" s="234" t="s">
        <v>230</v>
      </c>
      <c r="D181" s="234" t="s">
        <v>133</v>
      </c>
      <c r="E181" s="235" t="s">
        <v>231</v>
      </c>
      <c r="F181" s="236" t="s">
        <v>232</v>
      </c>
      <c r="G181" s="237" t="s">
        <v>127</v>
      </c>
      <c r="H181" s="238">
        <v>40</v>
      </c>
      <c r="I181" s="239"/>
      <c r="J181" s="240">
        <f>ROUND(I181*H181,2)</f>
        <v>0</v>
      </c>
      <c r="K181" s="241"/>
      <c r="L181" s="242"/>
      <c r="M181" s="243" t="s">
        <v>1</v>
      </c>
      <c r="N181" s="244" t="s">
        <v>38</v>
      </c>
      <c r="O181" s="91"/>
      <c r="P181" s="225">
        <f>O181*H181</f>
        <v>0</v>
      </c>
      <c r="Q181" s="225">
        <v>0.00035</v>
      </c>
      <c r="R181" s="225">
        <f>Q181*H181</f>
        <v>0.014</v>
      </c>
      <c r="S181" s="225">
        <v>0</v>
      </c>
      <c r="T181" s="22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7" t="s">
        <v>174</v>
      </c>
      <c r="AT181" s="227" t="s">
        <v>133</v>
      </c>
      <c r="AU181" s="227" t="s">
        <v>83</v>
      </c>
      <c r="AY181" s="17" t="s">
        <v>120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7" t="s">
        <v>81</v>
      </c>
      <c r="BK181" s="228">
        <f>ROUND(I181*H181,2)</f>
        <v>0</v>
      </c>
      <c r="BL181" s="17" t="s">
        <v>166</v>
      </c>
      <c r="BM181" s="227" t="s">
        <v>233</v>
      </c>
    </row>
    <row r="182" s="2" customFormat="1">
      <c r="A182" s="38"/>
      <c r="B182" s="39"/>
      <c r="C182" s="40"/>
      <c r="D182" s="229" t="s">
        <v>130</v>
      </c>
      <c r="E182" s="40"/>
      <c r="F182" s="230" t="s">
        <v>232</v>
      </c>
      <c r="G182" s="40"/>
      <c r="H182" s="40"/>
      <c r="I182" s="231"/>
      <c r="J182" s="40"/>
      <c r="K182" s="40"/>
      <c r="L182" s="44"/>
      <c r="M182" s="232"/>
      <c r="N182" s="233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130</v>
      </c>
      <c r="AU182" s="17" t="s">
        <v>83</v>
      </c>
    </row>
    <row r="183" s="13" customFormat="1">
      <c r="A183" s="13"/>
      <c r="B183" s="245"/>
      <c r="C183" s="246"/>
      <c r="D183" s="229" t="s">
        <v>169</v>
      </c>
      <c r="E183" s="247" t="s">
        <v>1</v>
      </c>
      <c r="F183" s="248" t="s">
        <v>234</v>
      </c>
      <c r="G183" s="246"/>
      <c r="H183" s="249">
        <v>40</v>
      </c>
      <c r="I183" s="250"/>
      <c r="J183" s="246"/>
      <c r="K183" s="246"/>
      <c r="L183" s="251"/>
      <c r="M183" s="252"/>
      <c r="N183" s="253"/>
      <c r="O183" s="253"/>
      <c r="P183" s="253"/>
      <c r="Q183" s="253"/>
      <c r="R183" s="253"/>
      <c r="S183" s="253"/>
      <c r="T183" s="25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5" t="s">
        <v>169</v>
      </c>
      <c r="AU183" s="255" t="s">
        <v>83</v>
      </c>
      <c r="AV183" s="13" t="s">
        <v>83</v>
      </c>
      <c r="AW183" s="13" t="s">
        <v>30</v>
      </c>
      <c r="AX183" s="13" t="s">
        <v>81</v>
      </c>
      <c r="AY183" s="255" t="s">
        <v>120</v>
      </c>
    </row>
    <row r="184" s="2" customFormat="1" ht="24.15" customHeight="1">
      <c r="A184" s="38"/>
      <c r="B184" s="39"/>
      <c r="C184" s="234" t="s">
        <v>235</v>
      </c>
      <c r="D184" s="234" t="s">
        <v>133</v>
      </c>
      <c r="E184" s="235" t="s">
        <v>236</v>
      </c>
      <c r="F184" s="236" t="s">
        <v>237</v>
      </c>
      <c r="G184" s="237" t="s">
        <v>127</v>
      </c>
      <c r="H184" s="238">
        <v>12</v>
      </c>
      <c r="I184" s="239"/>
      <c r="J184" s="240">
        <f>ROUND(I184*H184,2)</f>
        <v>0</v>
      </c>
      <c r="K184" s="241"/>
      <c r="L184" s="242"/>
      <c r="M184" s="243" t="s">
        <v>1</v>
      </c>
      <c r="N184" s="244" t="s">
        <v>38</v>
      </c>
      <c r="O184" s="91"/>
      <c r="P184" s="225">
        <f>O184*H184</f>
        <v>0</v>
      </c>
      <c r="Q184" s="225">
        <v>0.00088000000000000003</v>
      </c>
      <c r="R184" s="225">
        <f>Q184*H184</f>
        <v>0.01056</v>
      </c>
      <c r="S184" s="225">
        <v>0</v>
      </c>
      <c r="T184" s="22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7" t="s">
        <v>174</v>
      </c>
      <c r="AT184" s="227" t="s">
        <v>133</v>
      </c>
      <c r="AU184" s="227" t="s">
        <v>83</v>
      </c>
      <c r="AY184" s="17" t="s">
        <v>120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7" t="s">
        <v>81</v>
      </c>
      <c r="BK184" s="228">
        <f>ROUND(I184*H184,2)</f>
        <v>0</v>
      </c>
      <c r="BL184" s="17" t="s">
        <v>166</v>
      </c>
      <c r="BM184" s="227" t="s">
        <v>238</v>
      </c>
    </row>
    <row r="185" s="2" customFormat="1">
      <c r="A185" s="38"/>
      <c r="B185" s="39"/>
      <c r="C185" s="40"/>
      <c r="D185" s="229" t="s">
        <v>130</v>
      </c>
      <c r="E185" s="40"/>
      <c r="F185" s="230" t="s">
        <v>237</v>
      </c>
      <c r="G185" s="40"/>
      <c r="H185" s="40"/>
      <c r="I185" s="231"/>
      <c r="J185" s="40"/>
      <c r="K185" s="40"/>
      <c r="L185" s="44"/>
      <c r="M185" s="232"/>
      <c r="N185" s="233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130</v>
      </c>
      <c r="AU185" s="17" t="s">
        <v>83</v>
      </c>
    </row>
    <row r="186" s="13" customFormat="1">
      <c r="A186" s="13"/>
      <c r="B186" s="245"/>
      <c r="C186" s="246"/>
      <c r="D186" s="229" t="s">
        <v>169</v>
      </c>
      <c r="E186" s="247" t="s">
        <v>1</v>
      </c>
      <c r="F186" s="248" t="s">
        <v>239</v>
      </c>
      <c r="G186" s="246"/>
      <c r="H186" s="249">
        <v>12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5" t="s">
        <v>169</v>
      </c>
      <c r="AU186" s="255" t="s">
        <v>83</v>
      </c>
      <c r="AV186" s="13" t="s">
        <v>83</v>
      </c>
      <c r="AW186" s="13" t="s">
        <v>30</v>
      </c>
      <c r="AX186" s="13" t="s">
        <v>81</v>
      </c>
      <c r="AY186" s="255" t="s">
        <v>120</v>
      </c>
    </row>
    <row r="187" s="2" customFormat="1" ht="21.75" customHeight="1">
      <c r="A187" s="38"/>
      <c r="B187" s="39"/>
      <c r="C187" s="215" t="s">
        <v>240</v>
      </c>
      <c r="D187" s="215" t="s">
        <v>124</v>
      </c>
      <c r="E187" s="216" t="s">
        <v>241</v>
      </c>
      <c r="F187" s="217" t="s">
        <v>242</v>
      </c>
      <c r="G187" s="218" t="s">
        <v>165</v>
      </c>
      <c r="H187" s="219">
        <v>9.4000000000000004</v>
      </c>
      <c r="I187" s="220"/>
      <c r="J187" s="221">
        <f>ROUND(I187*H187,2)</f>
        <v>0</v>
      </c>
      <c r="K187" s="222"/>
      <c r="L187" s="44"/>
      <c r="M187" s="223" t="s">
        <v>1</v>
      </c>
      <c r="N187" s="224" t="s">
        <v>38</v>
      </c>
      <c r="O187" s="91"/>
      <c r="P187" s="225">
        <f>O187*H187</f>
        <v>0</v>
      </c>
      <c r="Q187" s="225">
        <v>0.0030799999999999998</v>
      </c>
      <c r="R187" s="225">
        <f>Q187*H187</f>
        <v>0.028951999999999999</v>
      </c>
      <c r="S187" s="225">
        <v>0</v>
      </c>
      <c r="T187" s="22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7" t="s">
        <v>166</v>
      </c>
      <c r="AT187" s="227" t="s">
        <v>124</v>
      </c>
      <c r="AU187" s="227" t="s">
        <v>83</v>
      </c>
      <c r="AY187" s="17" t="s">
        <v>120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7" t="s">
        <v>81</v>
      </c>
      <c r="BK187" s="228">
        <f>ROUND(I187*H187,2)</f>
        <v>0</v>
      </c>
      <c r="BL187" s="17" t="s">
        <v>166</v>
      </c>
      <c r="BM187" s="227" t="s">
        <v>243</v>
      </c>
    </row>
    <row r="188" s="2" customFormat="1">
      <c r="A188" s="38"/>
      <c r="B188" s="39"/>
      <c r="C188" s="40"/>
      <c r="D188" s="229" t="s">
        <v>130</v>
      </c>
      <c r="E188" s="40"/>
      <c r="F188" s="230" t="s">
        <v>244</v>
      </c>
      <c r="G188" s="40"/>
      <c r="H188" s="40"/>
      <c r="I188" s="231"/>
      <c r="J188" s="40"/>
      <c r="K188" s="40"/>
      <c r="L188" s="44"/>
      <c r="M188" s="232"/>
      <c r="N188" s="233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130</v>
      </c>
      <c r="AU188" s="17" t="s">
        <v>83</v>
      </c>
    </row>
    <row r="189" s="2" customFormat="1" ht="21.75" customHeight="1">
      <c r="A189" s="38"/>
      <c r="B189" s="39"/>
      <c r="C189" s="215" t="s">
        <v>245</v>
      </c>
      <c r="D189" s="215" t="s">
        <v>124</v>
      </c>
      <c r="E189" s="216" t="s">
        <v>246</v>
      </c>
      <c r="F189" s="217" t="s">
        <v>247</v>
      </c>
      <c r="G189" s="218" t="s">
        <v>165</v>
      </c>
      <c r="H189" s="219">
        <v>35</v>
      </c>
      <c r="I189" s="220"/>
      <c r="J189" s="221">
        <f>ROUND(I189*H189,2)</f>
        <v>0</v>
      </c>
      <c r="K189" s="222"/>
      <c r="L189" s="44"/>
      <c r="M189" s="223" t="s">
        <v>1</v>
      </c>
      <c r="N189" s="224" t="s">
        <v>38</v>
      </c>
      <c r="O189" s="91"/>
      <c r="P189" s="225">
        <f>O189*H189</f>
        <v>0</v>
      </c>
      <c r="Q189" s="225">
        <v>0.00197</v>
      </c>
      <c r="R189" s="225">
        <f>Q189*H189</f>
        <v>0.068949999999999997</v>
      </c>
      <c r="S189" s="225">
        <v>0</v>
      </c>
      <c r="T189" s="22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7" t="s">
        <v>166</v>
      </c>
      <c r="AT189" s="227" t="s">
        <v>124</v>
      </c>
      <c r="AU189" s="227" t="s">
        <v>83</v>
      </c>
      <c r="AY189" s="17" t="s">
        <v>120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17" t="s">
        <v>81</v>
      </c>
      <c r="BK189" s="228">
        <f>ROUND(I189*H189,2)</f>
        <v>0</v>
      </c>
      <c r="BL189" s="17" t="s">
        <v>166</v>
      </c>
      <c r="BM189" s="227" t="s">
        <v>248</v>
      </c>
    </row>
    <row r="190" s="2" customFormat="1">
      <c r="A190" s="38"/>
      <c r="B190" s="39"/>
      <c r="C190" s="40"/>
      <c r="D190" s="229" t="s">
        <v>130</v>
      </c>
      <c r="E190" s="40"/>
      <c r="F190" s="230" t="s">
        <v>249</v>
      </c>
      <c r="G190" s="40"/>
      <c r="H190" s="40"/>
      <c r="I190" s="231"/>
      <c r="J190" s="40"/>
      <c r="K190" s="40"/>
      <c r="L190" s="44"/>
      <c r="M190" s="232"/>
      <c r="N190" s="233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130</v>
      </c>
      <c r="AU190" s="17" t="s">
        <v>83</v>
      </c>
    </row>
    <row r="191" s="2" customFormat="1" ht="16.5" customHeight="1">
      <c r="A191" s="38"/>
      <c r="B191" s="39"/>
      <c r="C191" s="215" t="s">
        <v>250</v>
      </c>
      <c r="D191" s="215" t="s">
        <v>124</v>
      </c>
      <c r="E191" s="216" t="s">
        <v>251</v>
      </c>
      <c r="F191" s="217" t="s">
        <v>252</v>
      </c>
      <c r="G191" s="218" t="s">
        <v>165</v>
      </c>
      <c r="H191" s="219">
        <v>20</v>
      </c>
      <c r="I191" s="220"/>
      <c r="J191" s="221">
        <f>ROUND(I191*H191,2)</f>
        <v>0</v>
      </c>
      <c r="K191" s="222"/>
      <c r="L191" s="44"/>
      <c r="M191" s="223" t="s">
        <v>1</v>
      </c>
      <c r="N191" s="224" t="s">
        <v>38</v>
      </c>
      <c r="O191" s="91"/>
      <c r="P191" s="225">
        <f>O191*H191</f>
        <v>0</v>
      </c>
      <c r="Q191" s="225">
        <v>0.00050000000000000001</v>
      </c>
      <c r="R191" s="225">
        <f>Q191*H191</f>
        <v>0.01</v>
      </c>
      <c r="S191" s="225">
        <v>0</v>
      </c>
      <c r="T191" s="22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7" t="s">
        <v>166</v>
      </c>
      <c r="AT191" s="227" t="s">
        <v>124</v>
      </c>
      <c r="AU191" s="227" t="s">
        <v>83</v>
      </c>
      <c r="AY191" s="17" t="s">
        <v>120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17" t="s">
        <v>81</v>
      </c>
      <c r="BK191" s="228">
        <f>ROUND(I191*H191,2)</f>
        <v>0</v>
      </c>
      <c r="BL191" s="17" t="s">
        <v>166</v>
      </c>
      <c r="BM191" s="227" t="s">
        <v>253</v>
      </c>
    </row>
    <row r="192" s="2" customFormat="1">
      <c r="A192" s="38"/>
      <c r="B192" s="39"/>
      <c r="C192" s="40"/>
      <c r="D192" s="229" t="s">
        <v>130</v>
      </c>
      <c r="E192" s="40"/>
      <c r="F192" s="230" t="s">
        <v>254</v>
      </c>
      <c r="G192" s="40"/>
      <c r="H192" s="40"/>
      <c r="I192" s="231"/>
      <c r="J192" s="40"/>
      <c r="K192" s="40"/>
      <c r="L192" s="44"/>
      <c r="M192" s="232"/>
      <c r="N192" s="233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130</v>
      </c>
      <c r="AU192" s="17" t="s">
        <v>83</v>
      </c>
    </row>
    <row r="193" s="2" customFormat="1" ht="16.5" customHeight="1">
      <c r="A193" s="38"/>
      <c r="B193" s="39"/>
      <c r="C193" s="215" t="s">
        <v>255</v>
      </c>
      <c r="D193" s="215" t="s">
        <v>124</v>
      </c>
      <c r="E193" s="216" t="s">
        <v>256</v>
      </c>
      <c r="F193" s="217" t="s">
        <v>257</v>
      </c>
      <c r="G193" s="218" t="s">
        <v>165</v>
      </c>
      <c r="H193" s="219">
        <v>10</v>
      </c>
      <c r="I193" s="220"/>
      <c r="J193" s="221">
        <f>ROUND(I193*H193,2)</f>
        <v>0</v>
      </c>
      <c r="K193" s="222"/>
      <c r="L193" s="44"/>
      <c r="M193" s="223" t="s">
        <v>1</v>
      </c>
      <c r="N193" s="224" t="s">
        <v>38</v>
      </c>
      <c r="O193" s="91"/>
      <c r="P193" s="225">
        <f>O193*H193</f>
        <v>0</v>
      </c>
      <c r="Q193" s="225">
        <v>0.0015299999999999999</v>
      </c>
      <c r="R193" s="225">
        <f>Q193*H193</f>
        <v>0.015299999999999999</v>
      </c>
      <c r="S193" s="225">
        <v>0</v>
      </c>
      <c r="T193" s="22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7" t="s">
        <v>166</v>
      </c>
      <c r="AT193" s="227" t="s">
        <v>124</v>
      </c>
      <c r="AU193" s="227" t="s">
        <v>83</v>
      </c>
      <c r="AY193" s="17" t="s">
        <v>120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7" t="s">
        <v>81</v>
      </c>
      <c r="BK193" s="228">
        <f>ROUND(I193*H193,2)</f>
        <v>0</v>
      </c>
      <c r="BL193" s="17" t="s">
        <v>166</v>
      </c>
      <c r="BM193" s="227" t="s">
        <v>258</v>
      </c>
    </row>
    <row r="194" s="2" customFormat="1">
      <c r="A194" s="38"/>
      <c r="B194" s="39"/>
      <c r="C194" s="40"/>
      <c r="D194" s="229" t="s">
        <v>130</v>
      </c>
      <c r="E194" s="40"/>
      <c r="F194" s="230" t="s">
        <v>259</v>
      </c>
      <c r="G194" s="40"/>
      <c r="H194" s="40"/>
      <c r="I194" s="231"/>
      <c r="J194" s="40"/>
      <c r="K194" s="40"/>
      <c r="L194" s="44"/>
      <c r="M194" s="232"/>
      <c r="N194" s="233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130</v>
      </c>
      <c r="AU194" s="17" t="s">
        <v>83</v>
      </c>
    </row>
    <row r="195" s="2" customFormat="1" ht="24.15" customHeight="1">
      <c r="A195" s="38"/>
      <c r="B195" s="39"/>
      <c r="C195" s="215" t="s">
        <v>260</v>
      </c>
      <c r="D195" s="215" t="s">
        <v>124</v>
      </c>
      <c r="E195" s="216" t="s">
        <v>261</v>
      </c>
      <c r="F195" s="217" t="s">
        <v>262</v>
      </c>
      <c r="G195" s="218" t="s">
        <v>127</v>
      </c>
      <c r="H195" s="219">
        <v>2</v>
      </c>
      <c r="I195" s="220"/>
      <c r="J195" s="221">
        <f>ROUND(I195*H195,2)</f>
        <v>0</v>
      </c>
      <c r="K195" s="222"/>
      <c r="L195" s="44"/>
      <c r="M195" s="223" t="s">
        <v>1</v>
      </c>
      <c r="N195" s="224" t="s">
        <v>38</v>
      </c>
      <c r="O195" s="91"/>
      <c r="P195" s="225">
        <f>O195*H195</f>
        <v>0</v>
      </c>
      <c r="Q195" s="225">
        <v>0.0010100000000000001</v>
      </c>
      <c r="R195" s="225">
        <f>Q195*H195</f>
        <v>0.0020200000000000001</v>
      </c>
      <c r="S195" s="225">
        <v>0</v>
      </c>
      <c r="T195" s="22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7" t="s">
        <v>166</v>
      </c>
      <c r="AT195" s="227" t="s">
        <v>124</v>
      </c>
      <c r="AU195" s="227" t="s">
        <v>83</v>
      </c>
      <c r="AY195" s="17" t="s">
        <v>120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7" t="s">
        <v>81</v>
      </c>
      <c r="BK195" s="228">
        <f>ROUND(I195*H195,2)</f>
        <v>0</v>
      </c>
      <c r="BL195" s="17" t="s">
        <v>166</v>
      </c>
      <c r="BM195" s="227" t="s">
        <v>263</v>
      </c>
    </row>
    <row r="196" s="2" customFormat="1">
      <c r="A196" s="38"/>
      <c r="B196" s="39"/>
      <c r="C196" s="40"/>
      <c r="D196" s="229" t="s">
        <v>130</v>
      </c>
      <c r="E196" s="40"/>
      <c r="F196" s="230" t="s">
        <v>264</v>
      </c>
      <c r="G196" s="40"/>
      <c r="H196" s="40"/>
      <c r="I196" s="231"/>
      <c r="J196" s="40"/>
      <c r="K196" s="40"/>
      <c r="L196" s="44"/>
      <c r="M196" s="232"/>
      <c r="N196" s="233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130</v>
      </c>
      <c r="AU196" s="17" t="s">
        <v>83</v>
      </c>
    </row>
    <row r="197" s="2" customFormat="1" ht="24.15" customHeight="1">
      <c r="A197" s="38"/>
      <c r="B197" s="39"/>
      <c r="C197" s="215" t="s">
        <v>265</v>
      </c>
      <c r="D197" s="215" t="s">
        <v>124</v>
      </c>
      <c r="E197" s="216" t="s">
        <v>266</v>
      </c>
      <c r="F197" s="217" t="s">
        <v>267</v>
      </c>
      <c r="G197" s="218" t="s">
        <v>127</v>
      </c>
      <c r="H197" s="219">
        <v>6</v>
      </c>
      <c r="I197" s="220"/>
      <c r="J197" s="221">
        <f>ROUND(I197*H197,2)</f>
        <v>0</v>
      </c>
      <c r="K197" s="222"/>
      <c r="L197" s="44"/>
      <c r="M197" s="223" t="s">
        <v>1</v>
      </c>
      <c r="N197" s="224" t="s">
        <v>38</v>
      </c>
      <c r="O197" s="91"/>
      <c r="P197" s="225">
        <f>O197*H197</f>
        <v>0</v>
      </c>
      <c r="Q197" s="225">
        <v>6.9999999999999994E-05</v>
      </c>
      <c r="R197" s="225">
        <f>Q197*H197</f>
        <v>0.00041999999999999996</v>
      </c>
      <c r="S197" s="225">
        <v>0</v>
      </c>
      <c r="T197" s="22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7" t="s">
        <v>166</v>
      </c>
      <c r="AT197" s="227" t="s">
        <v>124</v>
      </c>
      <c r="AU197" s="227" t="s">
        <v>83</v>
      </c>
      <c r="AY197" s="17" t="s">
        <v>120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7" t="s">
        <v>81</v>
      </c>
      <c r="BK197" s="228">
        <f>ROUND(I197*H197,2)</f>
        <v>0</v>
      </c>
      <c r="BL197" s="17" t="s">
        <v>166</v>
      </c>
      <c r="BM197" s="227" t="s">
        <v>268</v>
      </c>
    </row>
    <row r="198" s="2" customFormat="1">
      <c r="A198" s="38"/>
      <c r="B198" s="39"/>
      <c r="C198" s="40"/>
      <c r="D198" s="229" t="s">
        <v>130</v>
      </c>
      <c r="E198" s="40"/>
      <c r="F198" s="230" t="s">
        <v>269</v>
      </c>
      <c r="G198" s="40"/>
      <c r="H198" s="40"/>
      <c r="I198" s="231"/>
      <c r="J198" s="40"/>
      <c r="K198" s="40"/>
      <c r="L198" s="44"/>
      <c r="M198" s="232"/>
      <c r="N198" s="233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130</v>
      </c>
      <c r="AU198" s="17" t="s">
        <v>83</v>
      </c>
    </row>
    <row r="199" s="2" customFormat="1" ht="21.75" customHeight="1">
      <c r="A199" s="38"/>
      <c r="B199" s="39"/>
      <c r="C199" s="215" t="s">
        <v>270</v>
      </c>
      <c r="D199" s="215" t="s">
        <v>124</v>
      </c>
      <c r="E199" s="216" t="s">
        <v>271</v>
      </c>
      <c r="F199" s="217" t="s">
        <v>272</v>
      </c>
      <c r="G199" s="218" t="s">
        <v>127</v>
      </c>
      <c r="H199" s="219">
        <v>1</v>
      </c>
      <c r="I199" s="220"/>
      <c r="J199" s="221">
        <f>ROUND(I199*H199,2)</f>
        <v>0</v>
      </c>
      <c r="K199" s="222"/>
      <c r="L199" s="44"/>
      <c r="M199" s="223" t="s">
        <v>1</v>
      </c>
      <c r="N199" s="224" t="s">
        <v>38</v>
      </c>
      <c r="O199" s="91"/>
      <c r="P199" s="225">
        <f>O199*H199</f>
        <v>0</v>
      </c>
      <c r="Q199" s="225">
        <v>0.00018000000000000001</v>
      </c>
      <c r="R199" s="225">
        <f>Q199*H199</f>
        <v>0.00018000000000000001</v>
      </c>
      <c r="S199" s="225">
        <v>0</v>
      </c>
      <c r="T199" s="22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7" t="s">
        <v>166</v>
      </c>
      <c r="AT199" s="227" t="s">
        <v>124</v>
      </c>
      <c r="AU199" s="227" t="s">
        <v>83</v>
      </c>
      <c r="AY199" s="17" t="s">
        <v>120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7" t="s">
        <v>81</v>
      </c>
      <c r="BK199" s="228">
        <f>ROUND(I199*H199,2)</f>
        <v>0</v>
      </c>
      <c r="BL199" s="17" t="s">
        <v>166</v>
      </c>
      <c r="BM199" s="227" t="s">
        <v>273</v>
      </c>
    </row>
    <row r="200" s="2" customFormat="1">
      <c r="A200" s="38"/>
      <c r="B200" s="39"/>
      <c r="C200" s="40"/>
      <c r="D200" s="229" t="s">
        <v>130</v>
      </c>
      <c r="E200" s="40"/>
      <c r="F200" s="230" t="s">
        <v>274</v>
      </c>
      <c r="G200" s="40"/>
      <c r="H200" s="40"/>
      <c r="I200" s="231"/>
      <c r="J200" s="40"/>
      <c r="K200" s="40"/>
      <c r="L200" s="44"/>
      <c r="M200" s="232"/>
      <c r="N200" s="233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130</v>
      </c>
      <c r="AU200" s="17" t="s">
        <v>83</v>
      </c>
    </row>
    <row r="201" s="2" customFormat="1" ht="21.75" customHeight="1">
      <c r="A201" s="38"/>
      <c r="B201" s="39"/>
      <c r="C201" s="215" t="s">
        <v>275</v>
      </c>
      <c r="D201" s="215" t="s">
        <v>124</v>
      </c>
      <c r="E201" s="216" t="s">
        <v>276</v>
      </c>
      <c r="F201" s="217" t="s">
        <v>277</v>
      </c>
      <c r="G201" s="218" t="s">
        <v>165</v>
      </c>
      <c r="H201" s="219">
        <v>94.400000000000006</v>
      </c>
      <c r="I201" s="220"/>
      <c r="J201" s="221">
        <f>ROUND(I201*H201,2)</f>
        <v>0</v>
      </c>
      <c r="K201" s="222"/>
      <c r="L201" s="44"/>
      <c r="M201" s="223" t="s">
        <v>1</v>
      </c>
      <c r="N201" s="224" t="s">
        <v>38</v>
      </c>
      <c r="O201" s="91"/>
      <c r="P201" s="225">
        <f>O201*H201</f>
        <v>0</v>
      </c>
      <c r="Q201" s="225">
        <v>0</v>
      </c>
      <c r="R201" s="225">
        <f>Q201*H201</f>
        <v>0</v>
      </c>
      <c r="S201" s="225">
        <v>0</v>
      </c>
      <c r="T201" s="22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7" t="s">
        <v>166</v>
      </c>
      <c r="AT201" s="227" t="s">
        <v>124</v>
      </c>
      <c r="AU201" s="227" t="s">
        <v>83</v>
      </c>
      <c r="AY201" s="17" t="s">
        <v>120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7" t="s">
        <v>81</v>
      </c>
      <c r="BK201" s="228">
        <f>ROUND(I201*H201,2)</f>
        <v>0</v>
      </c>
      <c r="BL201" s="17" t="s">
        <v>166</v>
      </c>
      <c r="BM201" s="227" t="s">
        <v>278</v>
      </c>
    </row>
    <row r="202" s="2" customFormat="1">
      <c r="A202" s="38"/>
      <c r="B202" s="39"/>
      <c r="C202" s="40"/>
      <c r="D202" s="229" t="s">
        <v>130</v>
      </c>
      <c r="E202" s="40"/>
      <c r="F202" s="230" t="s">
        <v>279</v>
      </c>
      <c r="G202" s="40"/>
      <c r="H202" s="40"/>
      <c r="I202" s="231"/>
      <c r="J202" s="40"/>
      <c r="K202" s="40"/>
      <c r="L202" s="44"/>
      <c r="M202" s="232"/>
      <c r="N202" s="233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130</v>
      </c>
      <c r="AU202" s="17" t="s">
        <v>83</v>
      </c>
    </row>
    <row r="203" s="13" customFormat="1">
      <c r="A203" s="13"/>
      <c r="B203" s="245"/>
      <c r="C203" s="246"/>
      <c r="D203" s="229" t="s">
        <v>169</v>
      </c>
      <c r="E203" s="247" t="s">
        <v>1</v>
      </c>
      <c r="F203" s="248" t="s">
        <v>280</v>
      </c>
      <c r="G203" s="246"/>
      <c r="H203" s="249">
        <v>94.400000000000006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5" t="s">
        <v>169</v>
      </c>
      <c r="AU203" s="255" t="s">
        <v>83</v>
      </c>
      <c r="AV203" s="13" t="s">
        <v>83</v>
      </c>
      <c r="AW203" s="13" t="s">
        <v>30</v>
      </c>
      <c r="AX203" s="13" t="s">
        <v>81</v>
      </c>
      <c r="AY203" s="255" t="s">
        <v>120</v>
      </c>
    </row>
    <row r="204" s="2" customFormat="1" ht="24.15" customHeight="1">
      <c r="A204" s="38"/>
      <c r="B204" s="39"/>
      <c r="C204" s="215" t="s">
        <v>281</v>
      </c>
      <c r="D204" s="215" t="s">
        <v>124</v>
      </c>
      <c r="E204" s="216" t="s">
        <v>282</v>
      </c>
      <c r="F204" s="217" t="s">
        <v>283</v>
      </c>
      <c r="G204" s="218" t="s">
        <v>211</v>
      </c>
      <c r="H204" s="219">
        <v>0.189</v>
      </c>
      <c r="I204" s="220"/>
      <c r="J204" s="221">
        <f>ROUND(I204*H204,2)</f>
        <v>0</v>
      </c>
      <c r="K204" s="222"/>
      <c r="L204" s="44"/>
      <c r="M204" s="223" t="s">
        <v>1</v>
      </c>
      <c r="N204" s="224" t="s">
        <v>38</v>
      </c>
      <c r="O204" s="91"/>
      <c r="P204" s="225">
        <f>O204*H204</f>
        <v>0</v>
      </c>
      <c r="Q204" s="225">
        <v>0</v>
      </c>
      <c r="R204" s="225">
        <f>Q204*H204</f>
        <v>0</v>
      </c>
      <c r="S204" s="225">
        <v>0</v>
      </c>
      <c r="T204" s="22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7" t="s">
        <v>166</v>
      </c>
      <c r="AT204" s="227" t="s">
        <v>124</v>
      </c>
      <c r="AU204" s="227" t="s">
        <v>83</v>
      </c>
      <c r="AY204" s="17" t="s">
        <v>120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17" t="s">
        <v>81</v>
      </c>
      <c r="BK204" s="228">
        <f>ROUND(I204*H204,2)</f>
        <v>0</v>
      </c>
      <c r="BL204" s="17" t="s">
        <v>166</v>
      </c>
      <c r="BM204" s="227" t="s">
        <v>284</v>
      </c>
    </row>
    <row r="205" s="2" customFormat="1">
      <c r="A205" s="38"/>
      <c r="B205" s="39"/>
      <c r="C205" s="40"/>
      <c r="D205" s="229" t="s">
        <v>130</v>
      </c>
      <c r="E205" s="40"/>
      <c r="F205" s="230" t="s">
        <v>285</v>
      </c>
      <c r="G205" s="40"/>
      <c r="H205" s="40"/>
      <c r="I205" s="231"/>
      <c r="J205" s="40"/>
      <c r="K205" s="40"/>
      <c r="L205" s="44"/>
      <c r="M205" s="232"/>
      <c r="N205" s="233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130</v>
      </c>
      <c r="AU205" s="17" t="s">
        <v>83</v>
      </c>
    </row>
    <row r="206" s="2" customFormat="1" ht="24.15" customHeight="1">
      <c r="A206" s="38"/>
      <c r="B206" s="39"/>
      <c r="C206" s="215" t="s">
        <v>286</v>
      </c>
      <c r="D206" s="215" t="s">
        <v>124</v>
      </c>
      <c r="E206" s="216" t="s">
        <v>287</v>
      </c>
      <c r="F206" s="217" t="s">
        <v>288</v>
      </c>
      <c r="G206" s="218" t="s">
        <v>211</v>
      </c>
      <c r="H206" s="219">
        <v>0.189</v>
      </c>
      <c r="I206" s="220"/>
      <c r="J206" s="221">
        <f>ROUND(I206*H206,2)</f>
        <v>0</v>
      </c>
      <c r="K206" s="222"/>
      <c r="L206" s="44"/>
      <c r="M206" s="223" t="s">
        <v>1</v>
      </c>
      <c r="N206" s="224" t="s">
        <v>38</v>
      </c>
      <c r="O206" s="91"/>
      <c r="P206" s="225">
        <f>O206*H206</f>
        <v>0</v>
      </c>
      <c r="Q206" s="225">
        <v>0</v>
      </c>
      <c r="R206" s="225">
        <f>Q206*H206</f>
        <v>0</v>
      </c>
      <c r="S206" s="225">
        <v>0</v>
      </c>
      <c r="T206" s="22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7" t="s">
        <v>166</v>
      </c>
      <c r="AT206" s="227" t="s">
        <v>124</v>
      </c>
      <c r="AU206" s="227" t="s">
        <v>83</v>
      </c>
      <c r="AY206" s="17" t="s">
        <v>120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7" t="s">
        <v>81</v>
      </c>
      <c r="BK206" s="228">
        <f>ROUND(I206*H206,2)</f>
        <v>0</v>
      </c>
      <c r="BL206" s="17" t="s">
        <v>166</v>
      </c>
      <c r="BM206" s="227" t="s">
        <v>289</v>
      </c>
    </row>
    <row r="207" s="2" customFormat="1">
      <c r="A207" s="38"/>
      <c r="B207" s="39"/>
      <c r="C207" s="40"/>
      <c r="D207" s="229" t="s">
        <v>130</v>
      </c>
      <c r="E207" s="40"/>
      <c r="F207" s="230" t="s">
        <v>290</v>
      </c>
      <c r="G207" s="40"/>
      <c r="H207" s="40"/>
      <c r="I207" s="231"/>
      <c r="J207" s="40"/>
      <c r="K207" s="40"/>
      <c r="L207" s="44"/>
      <c r="M207" s="232"/>
      <c r="N207" s="233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130</v>
      </c>
      <c r="AU207" s="17" t="s">
        <v>83</v>
      </c>
    </row>
    <row r="208" s="12" customFormat="1" ht="22.8" customHeight="1">
      <c r="A208" s="12"/>
      <c r="B208" s="199"/>
      <c r="C208" s="200"/>
      <c r="D208" s="201" t="s">
        <v>72</v>
      </c>
      <c r="E208" s="213" t="s">
        <v>291</v>
      </c>
      <c r="F208" s="213" t="s">
        <v>292</v>
      </c>
      <c r="G208" s="200"/>
      <c r="H208" s="200"/>
      <c r="I208" s="203"/>
      <c r="J208" s="214">
        <f>BK208</f>
        <v>0</v>
      </c>
      <c r="K208" s="200"/>
      <c r="L208" s="205"/>
      <c r="M208" s="206"/>
      <c r="N208" s="207"/>
      <c r="O208" s="207"/>
      <c r="P208" s="208">
        <f>SUM(P209:P245)</f>
        <v>0</v>
      </c>
      <c r="Q208" s="207"/>
      <c r="R208" s="208">
        <f>SUM(R209:R245)</f>
        <v>0.10960700000000001</v>
      </c>
      <c r="S208" s="207"/>
      <c r="T208" s="209">
        <f>SUM(T209:T245)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0" t="s">
        <v>83</v>
      </c>
      <c r="AT208" s="211" t="s">
        <v>72</v>
      </c>
      <c r="AU208" s="211" t="s">
        <v>81</v>
      </c>
      <c r="AY208" s="210" t="s">
        <v>120</v>
      </c>
      <c r="BK208" s="212">
        <f>SUM(BK209:BK245)</f>
        <v>0</v>
      </c>
    </row>
    <row r="209" s="2" customFormat="1" ht="24.15" customHeight="1">
      <c r="A209" s="38"/>
      <c r="B209" s="39"/>
      <c r="C209" s="215" t="s">
        <v>293</v>
      </c>
      <c r="D209" s="215" t="s">
        <v>124</v>
      </c>
      <c r="E209" s="216" t="s">
        <v>294</v>
      </c>
      <c r="F209" s="217" t="s">
        <v>295</v>
      </c>
      <c r="G209" s="218" t="s">
        <v>165</v>
      </c>
      <c r="H209" s="219">
        <v>63</v>
      </c>
      <c r="I209" s="220"/>
      <c r="J209" s="221">
        <f>ROUND(I209*H209,2)</f>
        <v>0</v>
      </c>
      <c r="K209" s="222"/>
      <c r="L209" s="44"/>
      <c r="M209" s="223" t="s">
        <v>1</v>
      </c>
      <c r="N209" s="224" t="s">
        <v>38</v>
      </c>
      <c r="O209" s="91"/>
      <c r="P209" s="225">
        <f>O209*H209</f>
        <v>0</v>
      </c>
      <c r="Q209" s="225">
        <v>0.00080000000000000004</v>
      </c>
      <c r="R209" s="225">
        <f>Q209*H209</f>
        <v>0.0504</v>
      </c>
      <c r="S209" s="225">
        <v>0</v>
      </c>
      <c r="T209" s="22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7" t="s">
        <v>166</v>
      </c>
      <c r="AT209" s="227" t="s">
        <v>124</v>
      </c>
      <c r="AU209" s="227" t="s">
        <v>83</v>
      </c>
      <c r="AY209" s="17" t="s">
        <v>120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17" t="s">
        <v>81</v>
      </c>
      <c r="BK209" s="228">
        <f>ROUND(I209*H209,2)</f>
        <v>0</v>
      </c>
      <c r="BL209" s="17" t="s">
        <v>166</v>
      </c>
      <c r="BM209" s="227" t="s">
        <v>296</v>
      </c>
    </row>
    <row r="210" s="2" customFormat="1">
      <c r="A210" s="38"/>
      <c r="B210" s="39"/>
      <c r="C210" s="40"/>
      <c r="D210" s="229" t="s">
        <v>130</v>
      </c>
      <c r="E210" s="40"/>
      <c r="F210" s="230" t="s">
        <v>297</v>
      </c>
      <c r="G210" s="40"/>
      <c r="H210" s="40"/>
      <c r="I210" s="231"/>
      <c r="J210" s="40"/>
      <c r="K210" s="40"/>
      <c r="L210" s="44"/>
      <c r="M210" s="232"/>
      <c r="N210" s="233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130</v>
      </c>
      <c r="AU210" s="17" t="s">
        <v>83</v>
      </c>
    </row>
    <row r="211" s="13" customFormat="1">
      <c r="A211" s="13"/>
      <c r="B211" s="245"/>
      <c r="C211" s="246"/>
      <c r="D211" s="229" t="s">
        <v>169</v>
      </c>
      <c r="E211" s="247" t="s">
        <v>1</v>
      </c>
      <c r="F211" s="248" t="s">
        <v>298</v>
      </c>
      <c r="G211" s="246"/>
      <c r="H211" s="249">
        <v>35.5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5" t="s">
        <v>169</v>
      </c>
      <c r="AU211" s="255" t="s">
        <v>83</v>
      </c>
      <c r="AV211" s="13" t="s">
        <v>83</v>
      </c>
      <c r="AW211" s="13" t="s">
        <v>30</v>
      </c>
      <c r="AX211" s="13" t="s">
        <v>73</v>
      </c>
      <c r="AY211" s="255" t="s">
        <v>120</v>
      </c>
    </row>
    <row r="212" s="13" customFormat="1">
      <c r="A212" s="13"/>
      <c r="B212" s="245"/>
      <c r="C212" s="246"/>
      <c r="D212" s="229" t="s">
        <v>169</v>
      </c>
      <c r="E212" s="247" t="s">
        <v>1</v>
      </c>
      <c r="F212" s="248" t="s">
        <v>299</v>
      </c>
      <c r="G212" s="246"/>
      <c r="H212" s="249">
        <v>27.5</v>
      </c>
      <c r="I212" s="250"/>
      <c r="J212" s="246"/>
      <c r="K212" s="246"/>
      <c r="L212" s="251"/>
      <c r="M212" s="252"/>
      <c r="N212" s="253"/>
      <c r="O212" s="253"/>
      <c r="P212" s="253"/>
      <c r="Q212" s="253"/>
      <c r="R212" s="253"/>
      <c r="S212" s="253"/>
      <c r="T212" s="25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5" t="s">
        <v>169</v>
      </c>
      <c r="AU212" s="255" t="s">
        <v>83</v>
      </c>
      <c r="AV212" s="13" t="s">
        <v>83</v>
      </c>
      <c r="AW212" s="13" t="s">
        <v>30</v>
      </c>
      <c r="AX212" s="13" t="s">
        <v>73</v>
      </c>
      <c r="AY212" s="255" t="s">
        <v>120</v>
      </c>
    </row>
    <row r="213" s="14" customFormat="1">
      <c r="A213" s="14"/>
      <c r="B213" s="256"/>
      <c r="C213" s="257"/>
      <c r="D213" s="229" t="s">
        <v>169</v>
      </c>
      <c r="E213" s="258" t="s">
        <v>1</v>
      </c>
      <c r="F213" s="259" t="s">
        <v>300</v>
      </c>
      <c r="G213" s="257"/>
      <c r="H213" s="260">
        <v>63</v>
      </c>
      <c r="I213" s="261"/>
      <c r="J213" s="257"/>
      <c r="K213" s="257"/>
      <c r="L213" s="262"/>
      <c r="M213" s="263"/>
      <c r="N213" s="264"/>
      <c r="O213" s="264"/>
      <c r="P213" s="264"/>
      <c r="Q213" s="264"/>
      <c r="R213" s="264"/>
      <c r="S213" s="264"/>
      <c r="T213" s="26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6" t="s">
        <v>169</v>
      </c>
      <c r="AU213" s="266" t="s">
        <v>83</v>
      </c>
      <c r="AV213" s="14" t="s">
        <v>128</v>
      </c>
      <c r="AW213" s="14" t="s">
        <v>30</v>
      </c>
      <c r="AX213" s="14" t="s">
        <v>81</v>
      </c>
      <c r="AY213" s="266" t="s">
        <v>120</v>
      </c>
    </row>
    <row r="214" s="2" customFormat="1" ht="24.15" customHeight="1">
      <c r="A214" s="38"/>
      <c r="B214" s="39"/>
      <c r="C214" s="215" t="s">
        <v>301</v>
      </c>
      <c r="D214" s="215" t="s">
        <v>124</v>
      </c>
      <c r="E214" s="216" t="s">
        <v>302</v>
      </c>
      <c r="F214" s="217" t="s">
        <v>303</v>
      </c>
      <c r="G214" s="218" t="s">
        <v>165</v>
      </c>
      <c r="H214" s="219">
        <v>24</v>
      </c>
      <c r="I214" s="220"/>
      <c r="J214" s="221">
        <f>ROUND(I214*H214,2)</f>
        <v>0</v>
      </c>
      <c r="K214" s="222"/>
      <c r="L214" s="44"/>
      <c r="M214" s="223" t="s">
        <v>1</v>
      </c>
      <c r="N214" s="224" t="s">
        <v>38</v>
      </c>
      <c r="O214" s="91"/>
      <c r="P214" s="225">
        <f>O214*H214</f>
        <v>0</v>
      </c>
      <c r="Q214" s="225">
        <v>0.0012600000000000001</v>
      </c>
      <c r="R214" s="225">
        <f>Q214*H214</f>
        <v>0.030240000000000003</v>
      </c>
      <c r="S214" s="225">
        <v>0</v>
      </c>
      <c r="T214" s="22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7" t="s">
        <v>166</v>
      </c>
      <c r="AT214" s="227" t="s">
        <v>124</v>
      </c>
      <c r="AU214" s="227" t="s">
        <v>83</v>
      </c>
      <c r="AY214" s="17" t="s">
        <v>120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17" t="s">
        <v>81</v>
      </c>
      <c r="BK214" s="228">
        <f>ROUND(I214*H214,2)</f>
        <v>0</v>
      </c>
      <c r="BL214" s="17" t="s">
        <v>166</v>
      </c>
      <c r="BM214" s="227" t="s">
        <v>304</v>
      </c>
    </row>
    <row r="215" s="2" customFormat="1">
      <c r="A215" s="38"/>
      <c r="B215" s="39"/>
      <c r="C215" s="40"/>
      <c r="D215" s="229" t="s">
        <v>130</v>
      </c>
      <c r="E215" s="40"/>
      <c r="F215" s="230" t="s">
        <v>305</v>
      </c>
      <c r="G215" s="40"/>
      <c r="H215" s="40"/>
      <c r="I215" s="231"/>
      <c r="J215" s="40"/>
      <c r="K215" s="40"/>
      <c r="L215" s="44"/>
      <c r="M215" s="232"/>
      <c r="N215" s="233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130</v>
      </c>
      <c r="AU215" s="17" t="s">
        <v>83</v>
      </c>
    </row>
    <row r="216" s="13" customFormat="1">
      <c r="A216" s="13"/>
      <c r="B216" s="245"/>
      <c r="C216" s="246"/>
      <c r="D216" s="229" t="s">
        <v>169</v>
      </c>
      <c r="E216" s="247" t="s">
        <v>1</v>
      </c>
      <c r="F216" s="248" t="s">
        <v>306</v>
      </c>
      <c r="G216" s="246"/>
      <c r="H216" s="249">
        <v>12.5</v>
      </c>
      <c r="I216" s="250"/>
      <c r="J216" s="246"/>
      <c r="K216" s="246"/>
      <c r="L216" s="251"/>
      <c r="M216" s="252"/>
      <c r="N216" s="253"/>
      <c r="O216" s="253"/>
      <c r="P216" s="253"/>
      <c r="Q216" s="253"/>
      <c r="R216" s="253"/>
      <c r="S216" s="253"/>
      <c r="T216" s="25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5" t="s">
        <v>169</v>
      </c>
      <c r="AU216" s="255" t="s">
        <v>83</v>
      </c>
      <c r="AV216" s="13" t="s">
        <v>83</v>
      </c>
      <c r="AW216" s="13" t="s">
        <v>30</v>
      </c>
      <c r="AX216" s="13" t="s">
        <v>73</v>
      </c>
      <c r="AY216" s="255" t="s">
        <v>120</v>
      </c>
    </row>
    <row r="217" s="13" customFormat="1">
      <c r="A217" s="13"/>
      <c r="B217" s="245"/>
      <c r="C217" s="246"/>
      <c r="D217" s="229" t="s">
        <v>169</v>
      </c>
      <c r="E217" s="247" t="s">
        <v>1</v>
      </c>
      <c r="F217" s="248" t="s">
        <v>307</v>
      </c>
      <c r="G217" s="246"/>
      <c r="H217" s="249">
        <v>11.5</v>
      </c>
      <c r="I217" s="250"/>
      <c r="J217" s="246"/>
      <c r="K217" s="246"/>
      <c r="L217" s="251"/>
      <c r="M217" s="252"/>
      <c r="N217" s="253"/>
      <c r="O217" s="253"/>
      <c r="P217" s="253"/>
      <c r="Q217" s="253"/>
      <c r="R217" s="253"/>
      <c r="S217" s="253"/>
      <c r="T217" s="25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5" t="s">
        <v>169</v>
      </c>
      <c r="AU217" s="255" t="s">
        <v>83</v>
      </c>
      <c r="AV217" s="13" t="s">
        <v>83</v>
      </c>
      <c r="AW217" s="13" t="s">
        <v>30</v>
      </c>
      <c r="AX217" s="13" t="s">
        <v>73</v>
      </c>
      <c r="AY217" s="255" t="s">
        <v>120</v>
      </c>
    </row>
    <row r="218" s="14" customFormat="1">
      <c r="A218" s="14"/>
      <c r="B218" s="256"/>
      <c r="C218" s="257"/>
      <c r="D218" s="229" t="s">
        <v>169</v>
      </c>
      <c r="E218" s="258" t="s">
        <v>1</v>
      </c>
      <c r="F218" s="259" t="s">
        <v>300</v>
      </c>
      <c r="G218" s="257"/>
      <c r="H218" s="260">
        <v>24</v>
      </c>
      <c r="I218" s="261"/>
      <c r="J218" s="257"/>
      <c r="K218" s="257"/>
      <c r="L218" s="262"/>
      <c r="M218" s="263"/>
      <c r="N218" s="264"/>
      <c r="O218" s="264"/>
      <c r="P218" s="264"/>
      <c r="Q218" s="264"/>
      <c r="R218" s="264"/>
      <c r="S218" s="264"/>
      <c r="T218" s="26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6" t="s">
        <v>169</v>
      </c>
      <c r="AU218" s="266" t="s">
        <v>83</v>
      </c>
      <c r="AV218" s="14" t="s">
        <v>128</v>
      </c>
      <c r="AW218" s="14" t="s">
        <v>30</v>
      </c>
      <c r="AX218" s="14" t="s">
        <v>81</v>
      </c>
      <c r="AY218" s="266" t="s">
        <v>120</v>
      </c>
    </row>
    <row r="219" s="2" customFormat="1" ht="24.15" customHeight="1">
      <c r="A219" s="38"/>
      <c r="B219" s="39"/>
      <c r="C219" s="215" t="s">
        <v>308</v>
      </c>
      <c r="D219" s="215" t="s">
        <v>124</v>
      </c>
      <c r="E219" s="216" t="s">
        <v>309</v>
      </c>
      <c r="F219" s="217" t="s">
        <v>310</v>
      </c>
      <c r="G219" s="218" t="s">
        <v>165</v>
      </c>
      <c r="H219" s="219">
        <v>12.699999999999999</v>
      </c>
      <c r="I219" s="220"/>
      <c r="J219" s="221">
        <f>ROUND(I219*H219,2)</f>
        <v>0</v>
      </c>
      <c r="K219" s="222"/>
      <c r="L219" s="44"/>
      <c r="M219" s="223" t="s">
        <v>1</v>
      </c>
      <c r="N219" s="224" t="s">
        <v>38</v>
      </c>
      <c r="O219" s="91"/>
      <c r="P219" s="225">
        <f>O219*H219</f>
        <v>0</v>
      </c>
      <c r="Q219" s="225">
        <v>0.0013799999999999999</v>
      </c>
      <c r="R219" s="225">
        <f>Q219*H219</f>
        <v>0.017525999999999996</v>
      </c>
      <c r="S219" s="225">
        <v>0</v>
      </c>
      <c r="T219" s="22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7" t="s">
        <v>166</v>
      </c>
      <c r="AT219" s="227" t="s">
        <v>124</v>
      </c>
      <c r="AU219" s="227" t="s">
        <v>83</v>
      </c>
      <c r="AY219" s="17" t="s">
        <v>120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17" t="s">
        <v>81</v>
      </c>
      <c r="BK219" s="228">
        <f>ROUND(I219*H219,2)</f>
        <v>0</v>
      </c>
      <c r="BL219" s="17" t="s">
        <v>166</v>
      </c>
      <c r="BM219" s="227" t="s">
        <v>311</v>
      </c>
    </row>
    <row r="220" s="2" customFormat="1">
      <c r="A220" s="38"/>
      <c r="B220" s="39"/>
      <c r="C220" s="40"/>
      <c r="D220" s="229" t="s">
        <v>130</v>
      </c>
      <c r="E220" s="40"/>
      <c r="F220" s="230" t="s">
        <v>312</v>
      </c>
      <c r="G220" s="40"/>
      <c r="H220" s="40"/>
      <c r="I220" s="231"/>
      <c r="J220" s="40"/>
      <c r="K220" s="40"/>
      <c r="L220" s="44"/>
      <c r="M220" s="232"/>
      <c r="N220" s="233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130</v>
      </c>
      <c r="AU220" s="17" t="s">
        <v>83</v>
      </c>
    </row>
    <row r="221" s="13" customFormat="1">
      <c r="A221" s="13"/>
      <c r="B221" s="245"/>
      <c r="C221" s="246"/>
      <c r="D221" s="229" t="s">
        <v>169</v>
      </c>
      <c r="E221" s="247" t="s">
        <v>1</v>
      </c>
      <c r="F221" s="248" t="s">
        <v>313</v>
      </c>
      <c r="G221" s="246"/>
      <c r="H221" s="249">
        <v>6.5999999999999996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5" t="s">
        <v>169</v>
      </c>
      <c r="AU221" s="255" t="s">
        <v>83</v>
      </c>
      <c r="AV221" s="13" t="s">
        <v>83</v>
      </c>
      <c r="AW221" s="13" t="s">
        <v>30</v>
      </c>
      <c r="AX221" s="13" t="s">
        <v>73</v>
      </c>
      <c r="AY221" s="255" t="s">
        <v>120</v>
      </c>
    </row>
    <row r="222" s="13" customFormat="1">
      <c r="A222" s="13"/>
      <c r="B222" s="245"/>
      <c r="C222" s="246"/>
      <c r="D222" s="229" t="s">
        <v>169</v>
      </c>
      <c r="E222" s="247" t="s">
        <v>1</v>
      </c>
      <c r="F222" s="248" t="s">
        <v>314</v>
      </c>
      <c r="G222" s="246"/>
      <c r="H222" s="249">
        <v>6.0999999999999996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5" t="s">
        <v>169</v>
      </c>
      <c r="AU222" s="255" t="s">
        <v>83</v>
      </c>
      <c r="AV222" s="13" t="s">
        <v>83</v>
      </c>
      <c r="AW222" s="13" t="s">
        <v>30</v>
      </c>
      <c r="AX222" s="13" t="s">
        <v>73</v>
      </c>
      <c r="AY222" s="255" t="s">
        <v>120</v>
      </c>
    </row>
    <row r="223" s="14" customFormat="1">
      <c r="A223" s="14"/>
      <c r="B223" s="256"/>
      <c r="C223" s="257"/>
      <c r="D223" s="229" t="s">
        <v>169</v>
      </c>
      <c r="E223" s="258" t="s">
        <v>1</v>
      </c>
      <c r="F223" s="259" t="s">
        <v>300</v>
      </c>
      <c r="G223" s="257"/>
      <c r="H223" s="260">
        <v>12.699999999999999</v>
      </c>
      <c r="I223" s="261"/>
      <c r="J223" s="257"/>
      <c r="K223" s="257"/>
      <c r="L223" s="262"/>
      <c r="M223" s="263"/>
      <c r="N223" s="264"/>
      <c r="O223" s="264"/>
      <c r="P223" s="264"/>
      <c r="Q223" s="264"/>
      <c r="R223" s="264"/>
      <c r="S223" s="264"/>
      <c r="T223" s="26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6" t="s">
        <v>169</v>
      </c>
      <c r="AU223" s="266" t="s">
        <v>83</v>
      </c>
      <c r="AV223" s="14" t="s">
        <v>128</v>
      </c>
      <c r="AW223" s="14" t="s">
        <v>30</v>
      </c>
      <c r="AX223" s="14" t="s">
        <v>81</v>
      </c>
      <c r="AY223" s="266" t="s">
        <v>120</v>
      </c>
    </row>
    <row r="224" s="2" customFormat="1" ht="21.75" customHeight="1">
      <c r="A224" s="38"/>
      <c r="B224" s="39"/>
      <c r="C224" s="215" t="s">
        <v>315</v>
      </c>
      <c r="D224" s="215" t="s">
        <v>124</v>
      </c>
      <c r="E224" s="216" t="s">
        <v>316</v>
      </c>
      <c r="F224" s="217" t="s">
        <v>317</v>
      </c>
      <c r="G224" s="218" t="s">
        <v>127</v>
      </c>
      <c r="H224" s="219">
        <v>6</v>
      </c>
      <c r="I224" s="220"/>
      <c r="J224" s="221">
        <f>ROUND(I224*H224,2)</f>
        <v>0</v>
      </c>
      <c r="K224" s="222"/>
      <c r="L224" s="44"/>
      <c r="M224" s="223" t="s">
        <v>1</v>
      </c>
      <c r="N224" s="224" t="s">
        <v>38</v>
      </c>
      <c r="O224" s="91"/>
      <c r="P224" s="225">
        <f>O224*H224</f>
        <v>0</v>
      </c>
      <c r="Q224" s="225">
        <v>0.00012999999999999999</v>
      </c>
      <c r="R224" s="225">
        <f>Q224*H224</f>
        <v>0.00077999999999999988</v>
      </c>
      <c r="S224" s="225">
        <v>0</v>
      </c>
      <c r="T224" s="22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7" t="s">
        <v>166</v>
      </c>
      <c r="AT224" s="227" t="s">
        <v>124</v>
      </c>
      <c r="AU224" s="227" t="s">
        <v>83</v>
      </c>
      <c r="AY224" s="17" t="s">
        <v>120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17" t="s">
        <v>81</v>
      </c>
      <c r="BK224" s="228">
        <f>ROUND(I224*H224,2)</f>
        <v>0</v>
      </c>
      <c r="BL224" s="17" t="s">
        <v>166</v>
      </c>
      <c r="BM224" s="227" t="s">
        <v>318</v>
      </c>
    </row>
    <row r="225" s="2" customFormat="1">
      <c r="A225" s="38"/>
      <c r="B225" s="39"/>
      <c r="C225" s="40"/>
      <c r="D225" s="229" t="s">
        <v>130</v>
      </c>
      <c r="E225" s="40"/>
      <c r="F225" s="230" t="s">
        <v>319</v>
      </c>
      <c r="G225" s="40"/>
      <c r="H225" s="40"/>
      <c r="I225" s="231"/>
      <c r="J225" s="40"/>
      <c r="K225" s="40"/>
      <c r="L225" s="44"/>
      <c r="M225" s="232"/>
      <c r="N225" s="233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130</v>
      </c>
      <c r="AU225" s="17" t="s">
        <v>83</v>
      </c>
    </row>
    <row r="226" s="2" customFormat="1" ht="16.5" customHeight="1">
      <c r="A226" s="38"/>
      <c r="B226" s="39"/>
      <c r="C226" s="215" t="s">
        <v>320</v>
      </c>
      <c r="D226" s="215" t="s">
        <v>124</v>
      </c>
      <c r="E226" s="216" t="s">
        <v>321</v>
      </c>
      <c r="F226" s="217" t="s">
        <v>322</v>
      </c>
      <c r="G226" s="218" t="s">
        <v>323</v>
      </c>
      <c r="H226" s="219">
        <v>14</v>
      </c>
      <c r="I226" s="220"/>
      <c r="J226" s="221">
        <f>ROUND(I226*H226,2)</f>
        <v>0</v>
      </c>
      <c r="K226" s="222"/>
      <c r="L226" s="44"/>
      <c r="M226" s="223" t="s">
        <v>1</v>
      </c>
      <c r="N226" s="224" t="s">
        <v>38</v>
      </c>
      <c r="O226" s="91"/>
      <c r="P226" s="225">
        <f>O226*H226</f>
        <v>0</v>
      </c>
      <c r="Q226" s="225">
        <v>0.00025000000000000001</v>
      </c>
      <c r="R226" s="225">
        <f>Q226*H226</f>
        <v>0.0035000000000000001</v>
      </c>
      <c r="S226" s="225">
        <v>0</v>
      </c>
      <c r="T226" s="22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7" t="s">
        <v>166</v>
      </c>
      <c r="AT226" s="227" t="s">
        <v>124</v>
      </c>
      <c r="AU226" s="227" t="s">
        <v>83</v>
      </c>
      <c r="AY226" s="17" t="s">
        <v>120</v>
      </c>
      <c r="BE226" s="228">
        <f>IF(N226="základní",J226,0)</f>
        <v>0</v>
      </c>
      <c r="BF226" s="228">
        <f>IF(N226="snížená",J226,0)</f>
        <v>0</v>
      </c>
      <c r="BG226" s="228">
        <f>IF(N226="zákl. přenesená",J226,0)</f>
        <v>0</v>
      </c>
      <c r="BH226" s="228">
        <f>IF(N226="sníž. přenesená",J226,0)</f>
        <v>0</v>
      </c>
      <c r="BI226" s="228">
        <f>IF(N226="nulová",J226,0)</f>
        <v>0</v>
      </c>
      <c r="BJ226" s="17" t="s">
        <v>81</v>
      </c>
      <c r="BK226" s="228">
        <f>ROUND(I226*H226,2)</f>
        <v>0</v>
      </c>
      <c r="BL226" s="17" t="s">
        <v>166</v>
      </c>
      <c r="BM226" s="227" t="s">
        <v>324</v>
      </c>
    </row>
    <row r="227" s="2" customFormat="1">
      <c r="A227" s="38"/>
      <c r="B227" s="39"/>
      <c r="C227" s="40"/>
      <c r="D227" s="229" t="s">
        <v>130</v>
      </c>
      <c r="E227" s="40"/>
      <c r="F227" s="230" t="s">
        <v>325</v>
      </c>
      <c r="G227" s="40"/>
      <c r="H227" s="40"/>
      <c r="I227" s="231"/>
      <c r="J227" s="40"/>
      <c r="K227" s="40"/>
      <c r="L227" s="44"/>
      <c r="M227" s="232"/>
      <c r="N227" s="233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130</v>
      </c>
      <c r="AU227" s="17" t="s">
        <v>83</v>
      </c>
    </row>
    <row r="228" s="2" customFormat="1" ht="16.5" customHeight="1">
      <c r="A228" s="38"/>
      <c r="B228" s="39"/>
      <c r="C228" s="215" t="s">
        <v>174</v>
      </c>
      <c r="D228" s="215" t="s">
        <v>124</v>
      </c>
      <c r="E228" s="216" t="s">
        <v>326</v>
      </c>
      <c r="F228" s="217" t="s">
        <v>327</v>
      </c>
      <c r="G228" s="218" t="s">
        <v>127</v>
      </c>
      <c r="H228" s="219">
        <v>2</v>
      </c>
      <c r="I228" s="220"/>
      <c r="J228" s="221">
        <f>ROUND(I228*H228,2)</f>
        <v>0</v>
      </c>
      <c r="K228" s="222"/>
      <c r="L228" s="44"/>
      <c r="M228" s="223" t="s">
        <v>1</v>
      </c>
      <c r="N228" s="224" t="s">
        <v>38</v>
      </c>
      <c r="O228" s="91"/>
      <c r="P228" s="225">
        <f>O228*H228</f>
        <v>0</v>
      </c>
      <c r="Q228" s="225">
        <v>0.00035</v>
      </c>
      <c r="R228" s="225">
        <f>Q228*H228</f>
        <v>0.00069999999999999999</v>
      </c>
      <c r="S228" s="225">
        <v>0</v>
      </c>
      <c r="T228" s="22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7" t="s">
        <v>166</v>
      </c>
      <c r="AT228" s="227" t="s">
        <v>124</v>
      </c>
      <c r="AU228" s="227" t="s">
        <v>83</v>
      </c>
      <c r="AY228" s="17" t="s">
        <v>120</v>
      </c>
      <c r="BE228" s="228">
        <f>IF(N228="základní",J228,0)</f>
        <v>0</v>
      </c>
      <c r="BF228" s="228">
        <f>IF(N228="snížená",J228,0)</f>
        <v>0</v>
      </c>
      <c r="BG228" s="228">
        <f>IF(N228="zákl. přenesená",J228,0)</f>
        <v>0</v>
      </c>
      <c r="BH228" s="228">
        <f>IF(N228="sníž. přenesená",J228,0)</f>
        <v>0</v>
      </c>
      <c r="BI228" s="228">
        <f>IF(N228="nulová",J228,0)</f>
        <v>0</v>
      </c>
      <c r="BJ228" s="17" t="s">
        <v>81</v>
      </c>
      <c r="BK228" s="228">
        <f>ROUND(I228*H228,2)</f>
        <v>0</v>
      </c>
      <c r="BL228" s="17" t="s">
        <v>166</v>
      </c>
      <c r="BM228" s="227" t="s">
        <v>328</v>
      </c>
    </row>
    <row r="229" s="2" customFormat="1">
      <c r="A229" s="38"/>
      <c r="B229" s="39"/>
      <c r="C229" s="40"/>
      <c r="D229" s="229" t="s">
        <v>130</v>
      </c>
      <c r="E229" s="40"/>
      <c r="F229" s="230" t="s">
        <v>329</v>
      </c>
      <c r="G229" s="40"/>
      <c r="H229" s="40"/>
      <c r="I229" s="231"/>
      <c r="J229" s="40"/>
      <c r="K229" s="40"/>
      <c r="L229" s="44"/>
      <c r="M229" s="232"/>
      <c r="N229" s="233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130</v>
      </c>
      <c r="AU229" s="17" t="s">
        <v>83</v>
      </c>
    </row>
    <row r="230" s="2" customFormat="1" ht="24.15" customHeight="1">
      <c r="A230" s="38"/>
      <c r="B230" s="39"/>
      <c r="C230" s="215" t="s">
        <v>330</v>
      </c>
      <c r="D230" s="215" t="s">
        <v>124</v>
      </c>
      <c r="E230" s="216" t="s">
        <v>331</v>
      </c>
      <c r="F230" s="217" t="s">
        <v>332</v>
      </c>
      <c r="G230" s="218" t="s">
        <v>127</v>
      </c>
      <c r="H230" s="219">
        <v>1</v>
      </c>
      <c r="I230" s="220"/>
      <c r="J230" s="221">
        <f>ROUND(I230*H230,2)</f>
        <v>0</v>
      </c>
      <c r="K230" s="222"/>
      <c r="L230" s="44"/>
      <c r="M230" s="223" t="s">
        <v>1</v>
      </c>
      <c r="N230" s="224" t="s">
        <v>38</v>
      </c>
      <c r="O230" s="91"/>
      <c r="P230" s="225">
        <f>O230*H230</f>
        <v>0</v>
      </c>
      <c r="Q230" s="225">
        <v>0.00012</v>
      </c>
      <c r="R230" s="225">
        <f>Q230*H230</f>
        <v>0.00012</v>
      </c>
      <c r="S230" s="225">
        <v>0</v>
      </c>
      <c r="T230" s="22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7" t="s">
        <v>166</v>
      </c>
      <c r="AT230" s="227" t="s">
        <v>124</v>
      </c>
      <c r="AU230" s="227" t="s">
        <v>83</v>
      </c>
      <c r="AY230" s="17" t="s">
        <v>120</v>
      </c>
      <c r="BE230" s="228">
        <f>IF(N230="základní",J230,0)</f>
        <v>0</v>
      </c>
      <c r="BF230" s="228">
        <f>IF(N230="snížená",J230,0)</f>
        <v>0</v>
      </c>
      <c r="BG230" s="228">
        <f>IF(N230="zákl. přenesená",J230,0)</f>
        <v>0</v>
      </c>
      <c r="BH230" s="228">
        <f>IF(N230="sníž. přenesená",J230,0)</f>
        <v>0</v>
      </c>
      <c r="BI230" s="228">
        <f>IF(N230="nulová",J230,0)</f>
        <v>0</v>
      </c>
      <c r="BJ230" s="17" t="s">
        <v>81</v>
      </c>
      <c r="BK230" s="228">
        <f>ROUND(I230*H230,2)</f>
        <v>0</v>
      </c>
      <c r="BL230" s="17" t="s">
        <v>166</v>
      </c>
      <c r="BM230" s="227" t="s">
        <v>333</v>
      </c>
    </row>
    <row r="231" s="2" customFormat="1">
      <c r="A231" s="38"/>
      <c r="B231" s="39"/>
      <c r="C231" s="40"/>
      <c r="D231" s="229" t="s">
        <v>130</v>
      </c>
      <c r="E231" s="40"/>
      <c r="F231" s="230" t="s">
        <v>334</v>
      </c>
      <c r="G231" s="40"/>
      <c r="H231" s="40"/>
      <c r="I231" s="231"/>
      <c r="J231" s="40"/>
      <c r="K231" s="40"/>
      <c r="L231" s="44"/>
      <c r="M231" s="232"/>
      <c r="N231" s="233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130</v>
      </c>
      <c r="AU231" s="17" t="s">
        <v>83</v>
      </c>
    </row>
    <row r="232" s="2" customFormat="1" ht="16.5" customHeight="1">
      <c r="A232" s="38"/>
      <c r="B232" s="39"/>
      <c r="C232" s="215" t="s">
        <v>335</v>
      </c>
      <c r="D232" s="215" t="s">
        <v>124</v>
      </c>
      <c r="E232" s="216" t="s">
        <v>336</v>
      </c>
      <c r="F232" s="217" t="s">
        <v>337</v>
      </c>
      <c r="G232" s="218" t="s">
        <v>127</v>
      </c>
      <c r="H232" s="219">
        <v>1</v>
      </c>
      <c r="I232" s="220"/>
      <c r="J232" s="221">
        <f>ROUND(I232*H232,2)</f>
        <v>0</v>
      </c>
      <c r="K232" s="222"/>
      <c r="L232" s="44"/>
      <c r="M232" s="223" t="s">
        <v>1</v>
      </c>
      <c r="N232" s="224" t="s">
        <v>38</v>
      </c>
      <c r="O232" s="91"/>
      <c r="P232" s="225">
        <f>O232*H232</f>
        <v>0</v>
      </c>
      <c r="Q232" s="225">
        <v>0.00029</v>
      </c>
      <c r="R232" s="225">
        <f>Q232*H232</f>
        <v>0.00029</v>
      </c>
      <c r="S232" s="225">
        <v>0</v>
      </c>
      <c r="T232" s="22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7" t="s">
        <v>166</v>
      </c>
      <c r="AT232" s="227" t="s">
        <v>124</v>
      </c>
      <c r="AU232" s="227" t="s">
        <v>83</v>
      </c>
      <c r="AY232" s="17" t="s">
        <v>120</v>
      </c>
      <c r="BE232" s="228">
        <f>IF(N232="základní",J232,0)</f>
        <v>0</v>
      </c>
      <c r="BF232" s="228">
        <f>IF(N232="snížená",J232,0)</f>
        <v>0</v>
      </c>
      <c r="BG232" s="228">
        <f>IF(N232="zákl. přenesená",J232,0)</f>
        <v>0</v>
      </c>
      <c r="BH232" s="228">
        <f>IF(N232="sníž. přenesená",J232,0)</f>
        <v>0</v>
      </c>
      <c r="BI232" s="228">
        <f>IF(N232="nulová",J232,0)</f>
        <v>0</v>
      </c>
      <c r="BJ232" s="17" t="s">
        <v>81</v>
      </c>
      <c r="BK232" s="228">
        <f>ROUND(I232*H232,2)</f>
        <v>0</v>
      </c>
      <c r="BL232" s="17" t="s">
        <v>166</v>
      </c>
      <c r="BM232" s="227" t="s">
        <v>338</v>
      </c>
    </row>
    <row r="233" s="2" customFormat="1">
      <c r="A233" s="38"/>
      <c r="B233" s="39"/>
      <c r="C233" s="40"/>
      <c r="D233" s="229" t="s">
        <v>130</v>
      </c>
      <c r="E233" s="40"/>
      <c r="F233" s="230" t="s">
        <v>339</v>
      </c>
      <c r="G233" s="40"/>
      <c r="H233" s="40"/>
      <c r="I233" s="231"/>
      <c r="J233" s="40"/>
      <c r="K233" s="40"/>
      <c r="L233" s="44"/>
      <c r="M233" s="232"/>
      <c r="N233" s="233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130</v>
      </c>
      <c r="AU233" s="17" t="s">
        <v>83</v>
      </c>
    </row>
    <row r="234" s="2" customFormat="1" ht="21.75" customHeight="1">
      <c r="A234" s="38"/>
      <c r="B234" s="39"/>
      <c r="C234" s="215" t="s">
        <v>340</v>
      </c>
      <c r="D234" s="215" t="s">
        <v>124</v>
      </c>
      <c r="E234" s="216" t="s">
        <v>341</v>
      </c>
      <c r="F234" s="217" t="s">
        <v>342</v>
      </c>
      <c r="G234" s="218" t="s">
        <v>127</v>
      </c>
      <c r="H234" s="219">
        <v>2</v>
      </c>
      <c r="I234" s="220"/>
      <c r="J234" s="221">
        <f>ROUND(I234*H234,2)</f>
        <v>0</v>
      </c>
      <c r="K234" s="222"/>
      <c r="L234" s="44"/>
      <c r="M234" s="223" t="s">
        <v>1</v>
      </c>
      <c r="N234" s="224" t="s">
        <v>38</v>
      </c>
      <c r="O234" s="91"/>
      <c r="P234" s="225">
        <f>O234*H234</f>
        <v>0</v>
      </c>
      <c r="Q234" s="225">
        <v>0.0016800000000000001</v>
      </c>
      <c r="R234" s="225">
        <f>Q234*H234</f>
        <v>0.0033600000000000001</v>
      </c>
      <c r="S234" s="225">
        <v>0</v>
      </c>
      <c r="T234" s="22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7" t="s">
        <v>166</v>
      </c>
      <c r="AT234" s="227" t="s">
        <v>124</v>
      </c>
      <c r="AU234" s="227" t="s">
        <v>83</v>
      </c>
      <c r="AY234" s="17" t="s">
        <v>120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17" t="s">
        <v>81</v>
      </c>
      <c r="BK234" s="228">
        <f>ROUND(I234*H234,2)</f>
        <v>0</v>
      </c>
      <c r="BL234" s="17" t="s">
        <v>166</v>
      </c>
      <c r="BM234" s="227" t="s">
        <v>343</v>
      </c>
    </row>
    <row r="235" s="2" customFormat="1">
      <c r="A235" s="38"/>
      <c r="B235" s="39"/>
      <c r="C235" s="40"/>
      <c r="D235" s="229" t="s">
        <v>130</v>
      </c>
      <c r="E235" s="40"/>
      <c r="F235" s="230" t="s">
        <v>344</v>
      </c>
      <c r="G235" s="40"/>
      <c r="H235" s="40"/>
      <c r="I235" s="231"/>
      <c r="J235" s="40"/>
      <c r="K235" s="40"/>
      <c r="L235" s="44"/>
      <c r="M235" s="232"/>
      <c r="N235" s="233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130</v>
      </c>
      <c r="AU235" s="17" t="s">
        <v>83</v>
      </c>
    </row>
    <row r="236" s="2" customFormat="1" ht="21.75" customHeight="1">
      <c r="A236" s="38"/>
      <c r="B236" s="39"/>
      <c r="C236" s="215" t="s">
        <v>345</v>
      </c>
      <c r="D236" s="215" t="s">
        <v>124</v>
      </c>
      <c r="E236" s="216" t="s">
        <v>346</v>
      </c>
      <c r="F236" s="217" t="s">
        <v>347</v>
      </c>
      <c r="G236" s="218" t="s">
        <v>165</v>
      </c>
      <c r="H236" s="219">
        <v>99.700000000000003</v>
      </c>
      <c r="I236" s="220"/>
      <c r="J236" s="221">
        <f>ROUND(I236*H236,2)</f>
        <v>0</v>
      </c>
      <c r="K236" s="222"/>
      <c r="L236" s="44"/>
      <c r="M236" s="223" t="s">
        <v>1</v>
      </c>
      <c r="N236" s="224" t="s">
        <v>38</v>
      </c>
      <c r="O236" s="91"/>
      <c r="P236" s="225">
        <f>O236*H236</f>
        <v>0</v>
      </c>
      <c r="Q236" s="225">
        <v>1.0000000000000001E-05</v>
      </c>
      <c r="R236" s="225">
        <f>Q236*H236</f>
        <v>0.00099700000000000006</v>
      </c>
      <c r="S236" s="225">
        <v>0</v>
      </c>
      <c r="T236" s="22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7" t="s">
        <v>166</v>
      </c>
      <c r="AT236" s="227" t="s">
        <v>124</v>
      </c>
      <c r="AU236" s="227" t="s">
        <v>83</v>
      </c>
      <c r="AY236" s="17" t="s">
        <v>120</v>
      </c>
      <c r="BE236" s="228">
        <f>IF(N236="základní",J236,0)</f>
        <v>0</v>
      </c>
      <c r="BF236" s="228">
        <f>IF(N236="snížená",J236,0)</f>
        <v>0</v>
      </c>
      <c r="BG236" s="228">
        <f>IF(N236="zákl. přenesená",J236,0)</f>
        <v>0</v>
      </c>
      <c r="BH236" s="228">
        <f>IF(N236="sníž. přenesená",J236,0)</f>
        <v>0</v>
      </c>
      <c r="BI236" s="228">
        <f>IF(N236="nulová",J236,0)</f>
        <v>0</v>
      </c>
      <c r="BJ236" s="17" t="s">
        <v>81</v>
      </c>
      <c r="BK236" s="228">
        <f>ROUND(I236*H236,2)</f>
        <v>0</v>
      </c>
      <c r="BL236" s="17" t="s">
        <v>166</v>
      </c>
      <c r="BM236" s="227" t="s">
        <v>348</v>
      </c>
    </row>
    <row r="237" s="2" customFormat="1">
      <c r="A237" s="38"/>
      <c r="B237" s="39"/>
      <c r="C237" s="40"/>
      <c r="D237" s="229" t="s">
        <v>130</v>
      </c>
      <c r="E237" s="40"/>
      <c r="F237" s="230" t="s">
        <v>349</v>
      </c>
      <c r="G237" s="40"/>
      <c r="H237" s="40"/>
      <c r="I237" s="231"/>
      <c r="J237" s="40"/>
      <c r="K237" s="40"/>
      <c r="L237" s="44"/>
      <c r="M237" s="232"/>
      <c r="N237" s="233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130</v>
      </c>
      <c r="AU237" s="17" t="s">
        <v>83</v>
      </c>
    </row>
    <row r="238" s="13" customFormat="1">
      <c r="A238" s="13"/>
      <c r="B238" s="245"/>
      <c r="C238" s="246"/>
      <c r="D238" s="229" t="s">
        <v>169</v>
      </c>
      <c r="E238" s="247" t="s">
        <v>1</v>
      </c>
      <c r="F238" s="248" t="s">
        <v>350</v>
      </c>
      <c r="G238" s="246"/>
      <c r="H238" s="249">
        <v>99.700000000000003</v>
      </c>
      <c r="I238" s="250"/>
      <c r="J238" s="246"/>
      <c r="K238" s="246"/>
      <c r="L238" s="251"/>
      <c r="M238" s="252"/>
      <c r="N238" s="253"/>
      <c r="O238" s="253"/>
      <c r="P238" s="253"/>
      <c r="Q238" s="253"/>
      <c r="R238" s="253"/>
      <c r="S238" s="253"/>
      <c r="T238" s="25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5" t="s">
        <v>169</v>
      </c>
      <c r="AU238" s="255" t="s">
        <v>83</v>
      </c>
      <c r="AV238" s="13" t="s">
        <v>83</v>
      </c>
      <c r="AW238" s="13" t="s">
        <v>30</v>
      </c>
      <c r="AX238" s="13" t="s">
        <v>81</v>
      </c>
      <c r="AY238" s="255" t="s">
        <v>120</v>
      </c>
    </row>
    <row r="239" s="2" customFormat="1" ht="24.15" customHeight="1">
      <c r="A239" s="38"/>
      <c r="B239" s="39"/>
      <c r="C239" s="215" t="s">
        <v>351</v>
      </c>
      <c r="D239" s="215" t="s">
        <v>124</v>
      </c>
      <c r="E239" s="216" t="s">
        <v>352</v>
      </c>
      <c r="F239" s="217" t="s">
        <v>353</v>
      </c>
      <c r="G239" s="218" t="s">
        <v>165</v>
      </c>
      <c r="H239" s="219">
        <v>84.700000000000003</v>
      </c>
      <c r="I239" s="220"/>
      <c r="J239" s="221">
        <f>ROUND(I239*H239,2)</f>
        <v>0</v>
      </c>
      <c r="K239" s="222"/>
      <c r="L239" s="44"/>
      <c r="M239" s="223" t="s">
        <v>1</v>
      </c>
      <c r="N239" s="224" t="s">
        <v>38</v>
      </c>
      <c r="O239" s="91"/>
      <c r="P239" s="225">
        <f>O239*H239</f>
        <v>0</v>
      </c>
      <c r="Q239" s="225">
        <v>2.0000000000000002E-05</v>
      </c>
      <c r="R239" s="225">
        <f>Q239*H239</f>
        <v>0.0016940000000000002</v>
      </c>
      <c r="S239" s="225">
        <v>0</v>
      </c>
      <c r="T239" s="22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7" t="s">
        <v>166</v>
      </c>
      <c r="AT239" s="227" t="s">
        <v>124</v>
      </c>
      <c r="AU239" s="227" t="s">
        <v>83</v>
      </c>
      <c r="AY239" s="17" t="s">
        <v>120</v>
      </c>
      <c r="BE239" s="228">
        <f>IF(N239="základní",J239,0)</f>
        <v>0</v>
      </c>
      <c r="BF239" s="228">
        <f>IF(N239="snížená",J239,0)</f>
        <v>0</v>
      </c>
      <c r="BG239" s="228">
        <f>IF(N239="zákl. přenesená",J239,0)</f>
        <v>0</v>
      </c>
      <c r="BH239" s="228">
        <f>IF(N239="sníž. přenesená",J239,0)</f>
        <v>0</v>
      </c>
      <c r="BI239" s="228">
        <f>IF(N239="nulová",J239,0)</f>
        <v>0</v>
      </c>
      <c r="BJ239" s="17" t="s">
        <v>81</v>
      </c>
      <c r="BK239" s="228">
        <f>ROUND(I239*H239,2)</f>
        <v>0</v>
      </c>
      <c r="BL239" s="17" t="s">
        <v>166</v>
      </c>
      <c r="BM239" s="227" t="s">
        <v>354</v>
      </c>
    </row>
    <row r="240" s="2" customFormat="1">
      <c r="A240" s="38"/>
      <c r="B240" s="39"/>
      <c r="C240" s="40"/>
      <c r="D240" s="229" t="s">
        <v>130</v>
      </c>
      <c r="E240" s="40"/>
      <c r="F240" s="230" t="s">
        <v>355</v>
      </c>
      <c r="G240" s="40"/>
      <c r="H240" s="40"/>
      <c r="I240" s="231"/>
      <c r="J240" s="40"/>
      <c r="K240" s="40"/>
      <c r="L240" s="44"/>
      <c r="M240" s="232"/>
      <c r="N240" s="233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130</v>
      </c>
      <c r="AU240" s="17" t="s">
        <v>83</v>
      </c>
    </row>
    <row r="241" s="13" customFormat="1">
      <c r="A241" s="13"/>
      <c r="B241" s="245"/>
      <c r="C241" s="246"/>
      <c r="D241" s="229" t="s">
        <v>169</v>
      </c>
      <c r="E241" s="247" t="s">
        <v>1</v>
      </c>
      <c r="F241" s="248" t="s">
        <v>356</v>
      </c>
      <c r="G241" s="246"/>
      <c r="H241" s="249">
        <v>84.700000000000003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5" t="s">
        <v>169</v>
      </c>
      <c r="AU241" s="255" t="s">
        <v>83</v>
      </c>
      <c r="AV241" s="13" t="s">
        <v>83</v>
      </c>
      <c r="AW241" s="13" t="s">
        <v>30</v>
      </c>
      <c r="AX241" s="13" t="s">
        <v>81</v>
      </c>
      <c r="AY241" s="255" t="s">
        <v>120</v>
      </c>
    </row>
    <row r="242" s="2" customFormat="1" ht="24.15" customHeight="1">
      <c r="A242" s="38"/>
      <c r="B242" s="39"/>
      <c r="C242" s="215" t="s">
        <v>357</v>
      </c>
      <c r="D242" s="215" t="s">
        <v>124</v>
      </c>
      <c r="E242" s="216" t="s">
        <v>358</v>
      </c>
      <c r="F242" s="217" t="s">
        <v>359</v>
      </c>
      <c r="G242" s="218" t="s">
        <v>211</v>
      </c>
      <c r="H242" s="219">
        <v>0.11</v>
      </c>
      <c r="I242" s="220"/>
      <c r="J242" s="221">
        <f>ROUND(I242*H242,2)</f>
        <v>0</v>
      </c>
      <c r="K242" s="222"/>
      <c r="L242" s="44"/>
      <c r="M242" s="223" t="s">
        <v>1</v>
      </c>
      <c r="N242" s="224" t="s">
        <v>38</v>
      </c>
      <c r="O242" s="91"/>
      <c r="P242" s="225">
        <f>O242*H242</f>
        <v>0</v>
      </c>
      <c r="Q242" s="225">
        <v>0</v>
      </c>
      <c r="R242" s="225">
        <f>Q242*H242</f>
        <v>0</v>
      </c>
      <c r="S242" s="225">
        <v>0</v>
      </c>
      <c r="T242" s="22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7" t="s">
        <v>166</v>
      </c>
      <c r="AT242" s="227" t="s">
        <v>124</v>
      </c>
      <c r="AU242" s="227" t="s">
        <v>83</v>
      </c>
      <c r="AY242" s="17" t="s">
        <v>120</v>
      </c>
      <c r="BE242" s="228">
        <f>IF(N242="základní",J242,0)</f>
        <v>0</v>
      </c>
      <c r="BF242" s="228">
        <f>IF(N242="snížená",J242,0)</f>
        <v>0</v>
      </c>
      <c r="BG242" s="228">
        <f>IF(N242="zákl. přenesená",J242,0)</f>
        <v>0</v>
      </c>
      <c r="BH242" s="228">
        <f>IF(N242="sníž. přenesená",J242,0)</f>
        <v>0</v>
      </c>
      <c r="BI242" s="228">
        <f>IF(N242="nulová",J242,0)</f>
        <v>0</v>
      </c>
      <c r="BJ242" s="17" t="s">
        <v>81</v>
      </c>
      <c r="BK242" s="228">
        <f>ROUND(I242*H242,2)</f>
        <v>0</v>
      </c>
      <c r="BL242" s="17" t="s">
        <v>166</v>
      </c>
      <c r="BM242" s="227" t="s">
        <v>360</v>
      </c>
    </row>
    <row r="243" s="2" customFormat="1">
      <c r="A243" s="38"/>
      <c r="B243" s="39"/>
      <c r="C243" s="40"/>
      <c r="D243" s="229" t="s">
        <v>130</v>
      </c>
      <c r="E243" s="40"/>
      <c r="F243" s="230" t="s">
        <v>361</v>
      </c>
      <c r="G243" s="40"/>
      <c r="H243" s="40"/>
      <c r="I243" s="231"/>
      <c r="J243" s="40"/>
      <c r="K243" s="40"/>
      <c r="L243" s="44"/>
      <c r="M243" s="232"/>
      <c r="N243" s="233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130</v>
      </c>
      <c r="AU243" s="17" t="s">
        <v>83</v>
      </c>
    </row>
    <row r="244" s="2" customFormat="1" ht="24.15" customHeight="1">
      <c r="A244" s="38"/>
      <c r="B244" s="39"/>
      <c r="C244" s="215" t="s">
        <v>362</v>
      </c>
      <c r="D244" s="215" t="s">
        <v>124</v>
      </c>
      <c r="E244" s="216" t="s">
        <v>363</v>
      </c>
      <c r="F244" s="217" t="s">
        <v>364</v>
      </c>
      <c r="G244" s="218" t="s">
        <v>211</v>
      </c>
      <c r="H244" s="219">
        <v>0.11</v>
      </c>
      <c r="I244" s="220"/>
      <c r="J244" s="221">
        <f>ROUND(I244*H244,2)</f>
        <v>0</v>
      </c>
      <c r="K244" s="222"/>
      <c r="L244" s="44"/>
      <c r="M244" s="223" t="s">
        <v>1</v>
      </c>
      <c r="N244" s="224" t="s">
        <v>38</v>
      </c>
      <c r="O244" s="91"/>
      <c r="P244" s="225">
        <f>O244*H244</f>
        <v>0</v>
      </c>
      <c r="Q244" s="225">
        <v>0</v>
      </c>
      <c r="R244" s="225">
        <f>Q244*H244</f>
        <v>0</v>
      </c>
      <c r="S244" s="225">
        <v>0</v>
      </c>
      <c r="T244" s="22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7" t="s">
        <v>166</v>
      </c>
      <c r="AT244" s="227" t="s">
        <v>124</v>
      </c>
      <c r="AU244" s="227" t="s">
        <v>83</v>
      </c>
      <c r="AY244" s="17" t="s">
        <v>120</v>
      </c>
      <c r="BE244" s="228">
        <f>IF(N244="základní",J244,0)</f>
        <v>0</v>
      </c>
      <c r="BF244" s="228">
        <f>IF(N244="snížená",J244,0)</f>
        <v>0</v>
      </c>
      <c r="BG244" s="228">
        <f>IF(N244="zákl. přenesená",J244,0)</f>
        <v>0</v>
      </c>
      <c r="BH244" s="228">
        <f>IF(N244="sníž. přenesená",J244,0)</f>
        <v>0</v>
      </c>
      <c r="BI244" s="228">
        <f>IF(N244="nulová",J244,0)</f>
        <v>0</v>
      </c>
      <c r="BJ244" s="17" t="s">
        <v>81</v>
      </c>
      <c r="BK244" s="228">
        <f>ROUND(I244*H244,2)</f>
        <v>0</v>
      </c>
      <c r="BL244" s="17" t="s">
        <v>166</v>
      </c>
      <c r="BM244" s="227" t="s">
        <v>365</v>
      </c>
    </row>
    <row r="245" s="2" customFormat="1">
      <c r="A245" s="38"/>
      <c r="B245" s="39"/>
      <c r="C245" s="40"/>
      <c r="D245" s="229" t="s">
        <v>130</v>
      </c>
      <c r="E245" s="40"/>
      <c r="F245" s="230" t="s">
        <v>366</v>
      </c>
      <c r="G245" s="40"/>
      <c r="H245" s="40"/>
      <c r="I245" s="231"/>
      <c r="J245" s="40"/>
      <c r="K245" s="40"/>
      <c r="L245" s="44"/>
      <c r="M245" s="232"/>
      <c r="N245" s="233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130</v>
      </c>
      <c r="AU245" s="17" t="s">
        <v>83</v>
      </c>
    </row>
    <row r="246" s="12" customFormat="1" ht="22.8" customHeight="1">
      <c r="A246" s="12"/>
      <c r="B246" s="199"/>
      <c r="C246" s="200"/>
      <c r="D246" s="201" t="s">
        <v>72</v>
      </c>
      <c r="E246" s="213" t="s">
        <v>367</v>
      </c>
      <c r="F246" s="213" t="s">
        <v>368</v>
      </c>
      <c r="G246" s="200"/>
      <c r="H246" s="200"/>
      <c r="I246" s="203"/>
      <c r="J246" s="214">
        <f>BK246</f>
        <v>0</v>
      </c>
      <c r="K246" s="200"/>
      <c r="L246" s="205"/>
      <c r="M246" s="206"/>
      <c r="N246" s="207"/>
      <c r="O246" s="207"/>
      <c r="P246" s="208">
        <f>SUM(P247:P252)</f>
        <v>0</v>
      </c>
      <c r="Q246" s="207"/>
      <c r="R246" s="208">
        <f>SUM(R247:R252)</f>
        <v>0.0030300000000000001</v>
      </c>
      <c r="S246" s="207"/>
      <c r="T246" s="209">
        <f>SUM(T247:T252)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0" t="s">
        <v>83</v>
      </c>
      <c r="AT246" s="211" t="s">
        <v>72</v>
      </c>
      <c r="AU246" s="211" t="s">
        <v>81</v>
      </c>
      <c r="AY246" s="210" t="s">
        <v>120</v>
      </c>
      <c r="BK246" s="212">
        <f>SUM(BK247:BK252)</f>
        <v>0</v>
      </c>
    </row>
    <row r="247" s="2" customFormat="1" ht="24.15" customHeight="1">
      <c r="A247" s="38"/>
      <c r="B247" s="39"/>
      <c r="C247" s="215" t="s">
        <v>369</v>
      </c>
      <c r="D247" s="215" t="s">
        <v>124</v>
      </c>
      <c r="E247" s="216" t="s">
        <v>370</v>
      </c>
      <c r="F247" s="217" t="s">
        <v>371</v>
      </c>
      <c r="G247" s="218" t="s">
        <v>372</v>
      </c>
      <c r="H247" s="219">
        <v>1</v>
      </c>
      <c r="I247" s="220"/>
      <c r="J247" s="221">
        <f>ROUND(I247*H247,2)</f>
        <v>0</v>
      </c>
      <c r="K247" s="222"/>
      <c r="L247" s="44"/>
      <c r="M247" s="223" t="s">
        <v>1</v>
      </c>
      <c r="N247" s="224" t="s">
        <v>38</v>
      </c>
      <c r="O247" s="91"/>
      <c r="P247" s="225">
        <f>O247*H247</f>
        <v>0</v>
      </c>
      <c r="Q247" s="225">
        <v>0.0030300000000000001</v>
      </c>
      <c r="R247" s="225">
        <f>Q247*H247</f>
        <v>0.0030300000000000001</v>
      </c>
      <c r="S247" s="225">
        <v>0</v>
      </c>
      <c r="T247" s="22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7" t="s">
        <v>166</v>
      </c>
      <c r="AT247" s="227" t="s">
        <v>124</v>
      </c>
      <c r="AU247" s="227" t="s">
        <v>83</v>
      </c>
      <c r="AY247" s="17" t="s">
        <v>120</v>
      </c>
      <c r="BE247" s="228">
        <f>IF(N247="základní",J247,0)</f>
        <v>0</v>
      </c>
      <c r="BF247" s="228">
        <f>IF(N247="snížená",J247,0)</f>
        <v>0</v>
      </c>
      <c r="BG247" s="228">
        <f>IF(N247="zákl. přenesená",J247,0)</f>
        <v>0</v>
      </c>
      <c r="BH247" s="228">
        <f>IF(N247="sníž. přenesená",J247,0)</f>
        <v>0</v>
      </c>
      <c r="BI247" s="228">
        <f>IF(N247="nulová",J247,0)</f>
        <v>0</v>
      </c>
      <c r="BJ247" s="17" t="s">
        <v>81</v>
      </c>
      <c r="BK247" s="228">
        <f>ROUND(I247*H247,2)</f>
        <v>0</v>
      </c>
      <c r="BL247" s="17" t="s">
        <v>166</v>
      </c>
      <c r="BM247" s="227" t="s">
        <v>373</v>
      </c>
    </row>
    <row r="248" s="2" customFormat="1">
      <c r="A248" s="38"/>
      <c r="B248" s="39"/>
      <c r="C248" s="40"/>
      <c r="D248" s="229" t="s">
        <v>130</v>
      </c>
      <c r="E248" s="40"/>
      <c r="F248" s="230" t="s">
        <v>374</v>
      </c>
      <c r="G248" s="40"/>
      <c r="H248" s="40"/>
      <c r="I248" s="231"/>
      <c r="J248" s="40"/>
      <c r="K248" s="40"/>
      <c r="L248" s="44"/>
      <c r="M248" s="232"/>
      <c r="N248" s="233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130</v>
      </c>
      <c r="AU248" s="17" t="s">
        <v>83</v>
      </c>
    </row>
    <row r="249" s="2" customFormat="1" ht="24.15" customHeight="1">
      <c r="A249" s="38"/>
      <c r="B249" s="39"/>
      <c r="C249" s="215" t="s">
        <v>375</v>
      </c>
      <c r="D249" s="215" t="s">
        <v>124</v>
      </c>
      <c r="E249" s="216" t="s">
        <v>376</v>
      </c>
      <c r="F249" s="217" t="s">
        <v>377</v>
      </c>
      <c r="G249" s="218" t="s">
        <v>211</v>
      </c>
      <c r="H249" s="219">
        <v>0.0030000000000000001</v>
      </c>
      <c r="I249" s="220"/>
      <c r="J249" s="221">
        <f>ROUND(I249*H249,2)</f>
        <v>0</v>
      </c>
      <c r="K249" s="222"/>
      <c r="L249" s="44"/>
      <c r="M249" s="223" t="s">
        <v>1</v>
      </c>
      <c r="N249" s="224" t="s">
        <v>38</v>
      </c>
      <c r="O249" s="91"/>
      <c r="P249" s="225">
        <f>O249*H249</f>
        <v>0</v>
      </c>
      <c r="Q249" s="225">
        <v>0</v>
      </c>
      <c r="R249" s="225">
        <f>Q249*H249</f>
        <v>0</v>
      </c>
      <c r="S249" s="225">
        <v>0</v>
      </c>
      <c r="T249" s="226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7" t="s">
        <v>166</v>
      </c>
      <c r="AT249" s="227" t="s">
        <v>124</v>
      </c>
      <c r="AU249" s="227" t="s">
        <v>83</v>
      </c>
      <c r="AY249" s="17" t="s">
        <v>120</v>
      </c>
      <c r="BE249" s="228">
        <f>IF(N249="základní",J249,0)</f>
        <v>0</v>
      </c>
      <c r="BF249" s="228">
        <f>IF(N249="snížená",J249,0)</f>
        <v>0</v>
      </c>
      <c r="BG249" s="228">
        <f>IF(N249="zákl. přenesená",J249,0)</f>
        <v>0</v>
      </c>
      <c r="BH249" s="228">
        <f>IF(N249="sníž. přenesená",J249,0)</f>
        <v>0</v>
      </c>
      <c r="BI249" s="228">
        <f>IF(N249="nulová",J249,0)</f>
        <v>0</v>
      </c>
      <c r="BJ249" s="17" t="s">
        <v>81</v>
      </c>
      <c r="BK249" s="228">
        <f>ROUND(I249*H249,2)</f>
        <v>0</v>
      </c>
      <c r="BL249" s="17" t="s">
        <v>166</v>
      </c>
      <c r="BM249" s="227" t="s">
        <v>378</v>
      </c>
    </row>
    <row r="250" s="2" customFormat="1">
      <c r="A250" s="38"/>
      <c r="B250" s="39"/>
      <c r="C250" s="40"/>
      <c r="D250" s="229" t="s">
        <v>130</v>
      </c>
      <c r="E250" s="40"/>
      <c r="F250" s="230" t="s">
        <v>379</v>
      </c>
      <c r="G250" s="40"/>
      <c r="H250" s="40"/>
      <c r="I250" s="231"/>
      <c r="J250" s="40"/>
      <c r="K250" s="40"/>
      <c r="L250" s="44"/>
      <c r="M250" s="232"/>
      <c r="N250" s="233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130</v>
      </c>
      <c r="AU250" s="17" t="s">
        <v>83</v>
      </c>
    </row>
    <row r="251" s="2" customFormat="1" ht="24.15" customHeight="1">
      <c r="A251" s="38"/>
      <c r="B251" s="39"/>
      <c r="C251" s="215" t="s">
        <v>380</v>
      </c>
      <c r="D251" s="215" t="s">
        <v>124</v>
      </c>
      <c r="E251" s="216" t="s">
        <v>381</v>
      </c>
      <c r="F251" s="217" t="s">
        <v>382</v>
      </c>
      <c r="G251" s="218" t="s">
        <v>211</v>
      </c>
      <c r="H251" s="219">
        <v>0.0030000000000000001</v>
      </c>
      <c r="I251" s="220"/>
      <c r="J251" s="221">
        <f>ROUND(I251*H251,2)</f>
        <v>0</v>
      </c>
      <c r="K251" s="222"/>
      <c r="L251" s="44"/>
      <c r="M251" s="223" t="s">
        <v>1</v>
      </c>
      <c r="N251" s="224" t="s">
        <v>38</v>
      </c>
      <c r="O251" s="91"/>
      <c r="P251" s="225">
        <f>O251*H251</f>
        <v>0</v>
      </c>
      <c r="Q251" s="225">
        <v>0</v>
      </c>
      <c r="R251" s="225">
        <f>Q251*H251</f>
        <v>0</v>
      </c>
      <c r="S251" s="225">
        <v>0</v>
      </c>
      <c r="T251" s="22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7" t="s">
        <v>166</v>
      </c>
      <c r="AT251" s="227" t="s">
        <v>124</v>
      </c>
      <c r="AU251" s="227" t="s">
        <v>83</v>
      </c>
      <c r="AY251" s="17" t="s">
        <v>120</v>
      </c>
      <c r="BE251" s="228">
        <f>IF(N251="základní",J251,0)</f>
        <v>0</v>
      </c>
      <c r="BF251" s="228">
        <f>IF(N251="snížená",J251,0)</f>
        <v>0</v>
      </c>
      <c r="BG251" s="228">
        <f>IF(N251="zákl. přenesená",J251,0)</f>
        <v>0</v>
      </c>
      <c r="BH251" s="228">
        <f>IF(N251="sníž. přenesená",J251,0)</f>
        <v>0</v>
      </c>
      <c r="BI251" s="228">
        <f>IF(N251="nulová",J251,0)</f>
        <v>0</v>
      </c>
      <c r="BJ251" s="17" t="s">
        <v>81</v>
      </c>
      <c r="BK251" s="228">
        <f>ROUND(I251*H251,2)</f>
        <v>0</v>
      </c>
      <c r="BL251" s="17" t="s">
        <v>166</v>
      </c>
      <c r="BM251" s="227" t="s">
        <v>383</v>
      </c>
    </row>
    <row r="252" s="2" customFormat="1">
      <c r="A252" s="38"/>
      <c r="B252" s="39"/>
      <c r="C252" s="40"/>
      <c r="D252" s="229" t="s">
        <v>130</v>
      </c>
      <c r="E252" s="40"/>
      <c r="F252" s="230" t="s">
        <v>384</v>
      </c>
      <c r="G252" s="40"/>
      <c r="H252" s="40"/>
      <c r="I252" s="231"/>
      <c r="J252" s="40"/>
      <c r="K252" s="40"/>
      <c r="L252" s="44"/>
      <c r="M252" s="232"/>
      <c r="N252" s="233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130</v>
      </c>
      <c r="AU252" s="17" t="s">
        <v>83</v>
      </c>
    </row>
    <row r="253" s="12" customFormat="1" ht="22.8" customHeight="1">
      <c r="A253" s="12"/>
      <c r="B253" s="199"/>
      <c r="C253" s="200"/>
      <c r="D253" s="201" t="s">
        <v>72</v>
      </c>
      <c r="E253" s="213" t="s">
        <v>385</v>
      </c>
      <c r="F253" s="213" t="s">
        <v>386</v>
      </c>
      <c r="G253" s="200"/>
      <c r="H253" s="200"/>
      <c r="I253" s="203"/>
      <c r="J253" s="214">
        <f>BK253</f>
        <v>0</v>
      </c>
      <c r="K253" s="200"/>
      <c r="L253" s="205"/>
      <c r="M253" s="206"/>
      <c r="N253" s="207"/>
      <c r="O253" s="207"/>
      <c r="P253" s="208">
        <f>SUM(P254:P291)</f>
        <v>0</v>
      </c>
      <c r="Q253" s="207"/>
      <c r="R253" s="208">
        <f>SUM(R254:R291)</f>
        <v>0.47055999999999998</v>
      </c>
      <c r="S253" s="207"/>
      <c r="T253" s="209">
        <f>SUM(T254:T291)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0" t="s">
        <v>83</v>
      </c>
      <c r="AT253" s="211" t="s">
        <v>72</v>
      </c>
      <c r="AU253" s="211" t="s">
        <v>81</v>
      </c>
      <c r="AY253" s="210" t="s">
        <v>120</v>
      </c>
      <c r="BK253" s="212">
        <f>SUM(BK254:BK291)</f>
        <v>0</v>
      </c>
    </row>
    <row r="254" s="2" customFormat="1" ht="24.15" customHeight="1">
      <c r="A254" s="38"/>
      <c r="B254" s="39"/>
      <c r="C254" s="215" t="s">
        <v>387</v>
      </c>
      <c r="D254" s="215" t="s">
        <v>124</v>
      </c>
      <c r="E254" s="216" t="s">
        <v>388</v>
      </c>
      <c r="F254" s="217" t="s">
        <v>389</v>
      </c>
      <c r="G254" s="218" t="s">
        <v>372</v>
      </c>
      <c r="H254" s="219">
        <v>3</v>
      </c>
      <c r="I254" s="220"/>
      <c r="J254" s="221">
        <f>ROUND(I254*H254,2)</f>
        <v>0</v>
      </c>
      <c r="K254" s="222"/>
      <c r="L254" s="44"/>
      <c r="M254" s="223" t="s">
        <v>1</v>
      </c>
      <c r="N254" s="224" t="s">
        <v>38</v>
      </c>
      <c r="O254" s="91"/>
      <c r="P254" s="225">
        <f>O254*H254</f>
        <v>0</v>
      </c>
      <c r="Q254" s="225">
        <v>0.017469999999999999</v>
      </c>
      <c r="R254" s="225">
        <f>Q254*H254</f>
        <v>0.052409999999999998</v>
      </c>
      <c r="S254" s="225">
        <v>0</v>
      </c>
      <c r="T254" s="22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7" t="s">
        <v>166</v>
      </c>
      <c r="AT254" s="227" t="s">
        <v>124</v>
      </c>
      <c r="AU254" s="227" t="s">
        <v>83</v>
      </c>
      <c r="AY254" s="17" t="s">
        <v>120</v>
      </c>
      <c r="BE254" s="228">
        <f>IF(N254="základní",J254,0)</f>
        <v>0</v>
      </c>
      <c r="BF254" s="228">
        <f>IF(N254="snížená",J254,0)</f>
        <v>0</v>
      </c>
      <c r="BG254" s="228">
        <f>IF(N254="zákl. přenesená",J254,0)</f>
        <v>0</v>
      </c>
      <c r="BH254" s="228">
        <f>IF(N254="sníž. přenesená",J254,0)</f>
        <v>0</v>
      </c>
      <c r="BI254" s="228">
        <f>IF(N254="nulová",J254,0)</f>
        <v>0</v>
      </c>
      <c r="BJ254" s="17" t="s">
        <v>81</v>
      </c>
      <c r="BK254" s="228">
        <f>ROUND(I254*H254,2)</f>
        <v>0</v>
      </c>
      <c r="BL254" s="17" t="s">
        <v>166</v>
      </c>
      <c r="BM254" s="227" t="s">
        <v>390</v>
      </c>
    </row>
    <row r="255" s="2" customFormat="1">
      <c r="A255" s="38"/>
      <c r="B255" s="39"/>
      <c r="C255" s="40"/>
      <c r="D255" s="229" t="s">
        <v>130</v>
      </c>
      <c r="E255" s="40"/>
      <c r="F255" s="230" t="s">
        <v>391</v>
      </c>
      <c r="G255" s="40"/>
      <c r="H255" s="40"/>
      <c r="I255" s="231"/>
      <c r="J255" s="40"/>
      <c r="K255" s="40"/>
      <c r="L255" s="44"/>
      <c r="M255" s="232"/>
      <c r="N255" s="233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130</v>
      </c>
      <c r="AU255" s="17" t="s">
        <v>83</v>
      </c>
    </row>
    <row r="256" s="2" customFormat="1" ht="24.15" customHeight="1">
      <c r="A256" s="38"/>
      <c r="B256" s="39"/>
      <c r="C256" s="215" t="s">
        <v>166</v>
      </c>
      <c r="D256" s="215" t="s">
        <v>124</v>
      </c>
      <c r="E256" s="216" t="s">
        <v>392</v>
      </c>
      <c r="F256" s="217" t="s">
        <v>393</v>
      </c>
      <c r="G256" s="218" t="s">
        <v>372</v>
      </c>
      <c r="H256" s="219">
        <v>3</v>
      </c>
      <c r="I256" s="220"/>
      <c r="J256" s="221">
        <f>ROUND(I256*H256,2)</f>
        <v>0</v>
      </c>
      <c r="K256" s="222"/>
      <c r="L256" s="44"/>
      <c r="M256" s="223" t="s">
        <v>1</v>
      </c>
      <c r="N256" s="224" t="s">
        <v>38</v>
      </c>
      <c r="O256" s="91"/>
      <c r="P256" s="225">
        <f>O256*H256</f>
        <v>0</v>
      </c>
      <c r="Q256" s="225">
        <v>0.018079999999999999</v>
      </c>
      <c r="R256" s="225">
        <f>Q256*H256</f>
        <v>0.054239999999999997</v>
      </c>
      <c r="S256" s="225">
        <v>0</v>
      </c>
      <c r="T256" s="22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7" t="s">
        <v>166</v>
      </c>
      <c r="AT256" s="227" t="s">
        <v>124</v>
      </c>
      <c r="AU256" s="227" t="s">
        <v>83</v>
      </c>
      <c r="AY256" s="17" t="s">
        <v>120</v>
      </c>
      <c r="BE256" s="228">
        <f>IF(N256="základní",J256,0)</f>
        <v>0</v>
      </c>
      <c r="BF256" s="228">
        <f>IF(N256="snížená",J256,0)</f>
        <v>0</v>
      </c>
      <c r="BG256" s="228">
        <f>IF(N256="zákl. přenesená",J256,0)</f>
        <v>0</v>
      </c>
      <c r="BH256" s="228">
        <f>IF(N256="sníž. přenesená",J256,0)</f>
        <v>0</v>
      </c>
      <c r="BI256" s="228">
        <f>IF(N256="nulová",J256,0)</f>
        <v>0</v>
      </c>
      <c r="BJ256" s="17" t="s">
        <v>81</v>
      </c>
      <c r="BK256" s="228">
        <f>ROUND(I256*H256,2)</f>
        <v>0</v>
      </c>
      <c r="BL256" s="17" t="s">
        <v>166</v>
      </c>
      <c r="BM256" s="227" t="s">
        <v>394</v>
      </c>
    </row>
    <row r="257" s="2" customFormat="1">
      <c r="A257" s="38"/>
      <c r="B257" s="39"/>
      <c r="C257" s="40"/>
      <c r="D257" s="229" t="s">
        <v>130</v>
      </c>
      <c r="E257" s="40"/>
      <c r="F257" s="230" t="s">
        <v>395</v>
      </c>
      <c r="G257" s="40"/>
      <c r="H257" s="40"/>
      <c r="I257" s="231"/>
      <c r="J257" s="40"/>
      <c r="K257" s="40"/>
      <c r="L257" s="44"/>
      <c r="M257" s="232"/>
      <c r="N257" s="233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130</v>
      </c>
      <c r="AU257" s="17" t="s">
        <v>83</v>
      </c>
    </row>
    <row r="258" s="2" customFormat="1" ht="24.15" customHeight="1">
      <c r="A258" s="38"/>
      <c r="B258" s="39"/>
      <c r="C258" s="215" t="s">
        <v>396</v>
      </c>
      <c r="D258" s="215" t="s">
        <v>124</v>
      </c>
      <c r="E258" s="216" t="s">
        <v>397</v>
      </c>
      <c r="F258" s="217" t="s">
        <v>398</v>
      </c>
      <c r="G258" s="218" t="s">
        <v>372</v>
      </c>
      <c r="H258" s="219">
        <v>10</v>
      </c>
      <c r="I258" s="220"/>
      <c r="J258" s="221">
        <f>ROUND(I258*H258,2)</f>
        <v>0</v>
      </c>
      <c r="K258" s="222"/>
      <c r="L258" s="44"/>
      <c r="M258" s="223" t="s">
        <v>1</v>
      </c>
      <c r="N258" s="224" t="s">
        <v>38</v>
      </c>
      <c r="O258" s="91"/>
      <c r="P258" s="225">
        <f>O258*H258</f>
        <v>0</v>
      </c>
      <c r="Q258" s="225">
        <v>0.016969999999999999</v>
      </c>
      <c r="R258" s="225">
        <f>Q258*H258</f>
        <v>0.16969999999999999</v>
      </c>
      <c r="S258" s="225">
        <v>0</v>
      </c>
      <c r="T258" s="226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7" t="s">
        <v>166</v>
      </c>
      <c r="AT258" s="227" t="s">
        <v>124</v>
      </c>
      <c r="AU258" s="227" t="s">
        <v>83</v>
      </c>
      <c r="AY258" s="17" t="s">
        <v>120</v>
      </c>
      <c r="BE258" s="228">
        <f>IF(N258="základní",J258,0)</f>
        <v>0</v>
      </c>
      <c r="BF258" s="228">
        <f>IF(N258="snížená",J258,0)</f>
        <v>0</v>
      </c>
      <c r="BG258" s="228">
        <f>IF(N258="zákl. přenesená",J258,0)</f>
        <v>0</v>
      </c>
      <c r="BH258" s="228">
        <f>IF(N258="sníž. přenesená",J258,0)</f>
        <v>0</v>
      </c>
      <c r="BI258" s="228">
        <f>IF(N258="nulová",J258,0)</f>
        <v>0</v>
      </c>
      <c r="BJ258" s="17" t="s">
        <v>81</v>
      </c>
      <c r="BK258" s="228">
        <f>ROUND(I258*H258,2)</f>
        <v>0</v>
      </c>
      <c r="BL258" s="17" t="s">
        <v>166</v>
      </c>
      <c r="BM258" s="227" t="s">
        <v>399</v>
      </c>
    </row>
    <row r="259" s="2" customFormat="1">
      <c r="A259" s="38"/>
      <c r="B259" s="39"/>
      <c r="C259" s="40"/>
      <c r="D259" s="229" t="s">
        <v>130</v>
      </c>
      <c r="E259" s="40"/>
      <c r="F259" s="230" t="s">
        <v>400</v>
      </c>
      <c r="G259" s="40"/>
      <c r="H259" s="40"/>
      <c r="I259" s="231"/>
      <c r="J259" s="40"/>
      <c r="K259" s="40"/>
      <c r="L259" s="44"/>
      <c r="M259" s="232"/>
      <c r="N259" s="233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130</v>
      </c>
      <c r="AU259" s="17" t="s">
        <v>83</v>
      </c>
    </row>
    <row r="260" s="2" customFormat="1" ht="33" customHeight="1">
      <c r="A260" s="38"/>
      <c r="B260" s="39"/>
      <c r="C260" s="234" t="s">
        <v>401</v>
      </c>
      <c r="D260" s="234" t="s">
        <v>133</v>
      </c>
      <c r="E260" s="235" t="s">
        <v>402</v>
      </c>
      <c r="F260" s="236" t="s">
        <v>403</v>
      </c>
      <c r="G260" s="237" t="s">
        <v>127</v>
      </c>
      <c r="H260" s="238">
        <v>9</v>
      </c>
      <c r="I260" s="239"/>
      <c r="J260" s="240">
        <f>ROUND(I260*H260,2)</f>
        <v>0</v>
      </c>
      <c r="K260" s="241"/>
      <c r="L260" s="242"/>
      <c r="M260" s="243" t="s">
        <v>1</v>
      </c>
      <c r="N260" s="244" t="s">
        <v>38</v>
      </c>
      <c r="O260" s="91"/>
      <c r="P260" s="225">
        <f>O260*H260</f>
        <v>0</v>
      </c>
      <c r="Q260" s="225">
        <v>0.00038000000000000002</v>
      </c>
      <c r="R260" s="225">
        <f>Q260*H260</f>
        <v>0.0034200000000000003</v>
      </c>
      <c r="S260" s="225">
        <v>0</v>
      </c>
      <c r="T260" s="22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7" t="s">
        <v>174</v>
      </c>
      <c r="AT260" s="227" t="s">
        <v>133</v>
      </c>
      <c r="AU260" s="227" t="s">
        <v>83</v>
      </c>
      <c r="AY260" s="17" t="s">
        <v>120</v>
      </c>
      <c r="BE260" s="228">
        <f>IF(N260="základní",J260,0)</f>
        <v>0</v>
      </c>
      <c r="BF260" s="228">
        <f>IF(N260="snížená",J260,0)</f>
        <v>0</v>
      </c>
      <c r="BG260" s="228">
        <f>IF(N260="zákl. přenesená",J260,0)</f>
        <v>0</v>
      </c>
      <c r="BH260" s="228">
        <f>IF(N260="sníž. přenesená",J260,0)</f>
        <v>0</v>
      </c>
      <c r="BI260" s="228">
        <f>IF(N260="nulová",J260,0)</f>
        <v>0</v>
      </c>
      <c r="BJ260" s="17" t="s">
        <v>81</v>
      </c>
      <c r="BK260" s="228">
        <f>ROUND(I260*H260,2)</f>
        <v>0</v>
      </c>
      <c r="BL260" s="17" t="s">
        <v>166</v>
      </c>
      <c r="BM260" s="227" t="s">
        <v>404</v>
      </c>
    </row>
    <row r="261" s="2" customFormat="1">
      <c r="A261" s="38"/>
      <c r="B261" s="39"/>
      <c r="C261" s="40"/>
      <c r="D261" s="229" t="s">
        <v>130</v>
      </c>
      <c r="E261" s="40"/>
      <c r="F261" s="230" t="s">
        <v>403</v>
      </c>
      <c r="G261" s="40"/>
      <c r="H261" s="40"/>
      <c r="I261" s="231"/>
      <c r="J261" s="40"/>
      <c r="K261" s="40"/>
      <c r="L261" s="44"/>
      <c r="M261" s="232"/>
      <c r="N261" s="233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130</v>
      </c>
      <c r="AU261" s="17" t="s">
        <v>83</v>
      </c>
    </row>
    <row r="262" s="2" customFormat="1" ht="24.15" customHeight="1">
      <c r="A262" s="38"/>
      <c r="B262" s="39"/>
      <c r="C262" s="234" t="s">
        <v>405</v>
      </c>
      <c r="D262" s="234" t="s">
        <v>133</v>
      </c>
      <c r="E262" s="235" t="s">
        <v>406</v>
      </c>
      <c r="F262" s="236" t="s">
        <v>407</v>
      </c>
      <c r="G262" s="237" t="s">
        <v>127</v>
      </c>
      <c r="H262" s="238">
        <v>3</v>
      </c>
      <c r="I262" s="239"/>
      <c r="J262" s="240">
        <f>ROUND(I262*H262,2)</f>
        <v>0</v>
      </c>
      <c r="K262" s="241"/>
      <c r="L262" s="242"/>
      <c r="M262" s="243" t="s">
        <v>1</v>
      </c>
      <c r="N262" s="244" t="s">
        <v>38</v>
      </c>
      <c r="O262" s="91"/>
      <c r="P262" s="225">
        <f>O262*H262</f>
        <v>0</v>
      </c>
      <c r="Q262" s="225">
        <v>0.0012999999999999999</v>
      </c>
      <c r="R262" s="225">
        <f>Q262*H262</f>
        <v>0.0038999999999999998</v>
      </c>
      <c r="S262" s="225">
        <v>0</v>
      </c>
      <c r="T262" s="226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7" t="s">
        <v>174</v>
      </c>
      <c r="AT262" s="227" t="s">
        <v>133</v>
      </c>
      <c r="AU262" s="227" t="s">
        <v>83</v>
      </c>
      <c r="AY262" s="17" t="s">
        <v>120</v>
      </c>
      <c r="BE262" s="228">
        <f>IF(N262="základní",J262,0)</f>
        <v>0</v>
      </c>
      <c r="BF262" s="228">
        <f>IF(N262="snížená",J262,0)</f>
        <v>0</v>
      </c>
      <c r="BG262" s="228">
        <f>IF(N262="zákl. přenesená",J262,0)</f>
        <v>0</v>
      </c>
      <c r="BH262" s="228">
        <f>IF(N262="sníž. přenesená",J262,0)</f>
        <v>0</v>
      </c>
      <c r="BI262" s="228">
        <f>IF(N262="nulová",J262,0)</f>
        <v>0</v>
      </c>
      <c r="BJ262" s="17" t="s">
        <v>81</v>
      </c>
      <c r="BK262" s="228">
        <f>ROUND(I262*H262,2)</f>
        <v>0</v>
      </c>
      <c r="BL262" s="17" t="s">
        <v>166</v>
      </c>
      <c r="BM262" s="227" t="s">
        <v>408</v>
      </c>
    </row>
    <row r="263" s="2" customFormat="1">
      <c r="A263" s="38"/>
      <c r="B263" s="39"/>
      <c r="C263" s="40"/>
      <c r="D263" s="229" t="s">
        <v>130</v>
      </c>
      <c r="E263" s="40"/>
      <c r="F263" s="230" t="s">
        <v>407</v>
      </c>
      <c r="G263" s="40"/>
      <c r="H263" s="40"/>
      <c r="I263" s="231"/>
      <c r="J263" s="40"/>
      <c r="K263" s="40"/>
      <c r="L263" s="44"/>
      <c r="M263" s="232"/>
      <c r="N263" s="233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130</v>
      </c>
      <c r="AU263" s="17" t="s">
        <v>83</v>
      </c>
    </row>
    <row r="264" s="2" customFormat="1" ht="21.75" customHeight="1">
      <c r="A264" s="38"/>
      <c r="B264" s="39"/>
      <c r="C264" s="234" t="s">
        <v>409</v>
      </c>
      <c r="D264" s="234" t="s">
        <v>133</v>
      </c>
      <c r="E264" s="235" t="s">
        <v>410</v>
      </c>
      <c r="F264" s="236" t="s">
        <v>411</v>
      </c>
      <c r="G264" s="237" t="s">
        <v>127</v>
      </c>
      <c r="H264" s="238">
        <v>3</v>
      </c>
      <c r="I264" s="239"/>
      <c r="J264" s="240">
        <f>ROUND(I264*H264,2)</f>
        <v>0</v>
      </c>
      <c r="K264" s="241"/>
      <c r="L264" s="242"/>
      <c r="M264" s="243" t="s">
        <v>1</v>
      </c>
      <c r="N264" s="244" t="s">
        <v>38</v>
      </c>
      <c r="O264" s="91"/>
      <c r="P264" s="225">
        <f>O264*H264</f>
        <v>0</v>
      </c>
      <c r="Q264" s="225">
        <v>0.00050000000000000001</v>
      </c>
      <c r="R264" s="225">
        <f>Q264*H264</f>
        <v>0.0015</v>
      </c>
      <c r="S264" s="225">
        <v>0</v>
      </c>
      <c r="T264" s="22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7" t="s">
        <v>174</v>
      </c>
      <c r="AT264" s="227" t="s">
        <v>133</v>
      </c>
      <c r="AU264" s="227" t="s">
        <v>83</v>
      </c>
      <c r="AY264" s="17" t="s">
        <v>120</v>
      </c>
      <c r="BE264" s="228">
        <f>IF(N264="základní",J264,0)</f>
        <v>0</v>
      </c>
      <c r="BF264" s="228">
        <f>IF(N264="snížená",J264,0)</f>
        <v>0</v>
      </c>
      <c r="BG264" s="228">
        <f>IF(N264="zákl. přenesená",J264,0)</f>
        <v>0</v>
      </c>
      <c r="BH264" s="228">
        <f>IF(N264="sníž. přenesená",J264,0)</f>
        <v>0</v>
      </c>
      <c r="BI264" s="228">
        <f>IF(N264="nulová",J264,0)</f>
        <v>0</v>
      </c>
      <c r="BJ264" s="17" t="s">
        <v>81</v>
      </c>
      <c r="BK264" s="228">
        <f>ROUND(I264*H264,2)</f>
        <v>0</v>
      </c>
      <c r="BL264" s="17" t="s">
        <v>166</v>
      </c>
      <c r="BM264" s="227" t="s">
        <v>412</v>
      </c>
    </row>
    <row r="265" s="2" customFormat="1">
      <c r="A265" s="38"/>
      <c r="B265" s="39"/>
      <c r="C265" s="40"/>
      <c r="D265" s="229" t="s">
        <v>130</v>
      </c>
      <c r="E265" s="40"/>
      <c r="F265" s="230" t="s">
        <v>411</v>
      </c>
      <c r="G265" s="40"/>
      <c r="H265" s="40"/>
      <c r="I265" s="231"/>
      <c r="J265" s="40"/>
      <c r="K265" s="40"/>
      <c r="L265" s="44"/>
      <c r="M265" s="232"/>
      <c r="N265" s="233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130</v>
      </c>
      <c r="AU265" s="17" t="s">
        <v>83</v>
      </c>
    </row>
    <row r="266" s="2" customFormat="1" ht="24.15" customHeight="1">
      <c r="A266" s="38"/>
      <c r="B266" s="39"/>
      <c r="C266" s="215" t="s">
        <v>413</v>
      </c>
      <c r="D266" s="215" t="s">
        <v>124</v>
      </c>
      <c r="E266" s="216" t="s">
        <v>414</v>
      </c>
      <c r="F266" s="217" t="s">
        <v>415</v>
      </c>
      <c r="G266" s="218" t="s">
        <v>372</v>
      </c>
      <c r="H266" s="219">
        <v>2</v>
      </c>
      <c r="I266" s="220"/>
      <c r="J266" s="221">
        <f>ROUND(I266*H266,2)</f>
        <v>0</v>
      </c>
      <c r="K266" s="222"/>
      <c r="L266" s="44"/>
      <c r="M266" s="223" t="s">
        <v>1</v>
      </c>
      <c r="N266" s="224" t="s">
        <v>38</v>
      </c>
      <c r="O266" s="91"/>
      <c r="P266" s="225">
        <f>O266*H266</f>
        <v>0</v>
      </c>
      <c r="Q266" s="225">
        <v>0.050500000000000003</v>
      </c>
      <c r="R266" s="225">
        <f>Q266*H266</f>
        <v>0.10100000000000001</v>
      </c>
      <c r="S266" s="225">
        <v>0</v>
      </c>
      <c r="T266" s="22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7" t="s">
        <v>166</v>
      </c>
      <c r="AT266" s="227" t="s">
        <v>124</v>
      </c>
      <c r="AU266" s="227" t="s">
        <v>83</v>
      </c>
      <c r="AY266" s="17" t="s">
        <v>120</v>
      </c>
      <c r="BE266" s="228">
        <f>IF(N266="základní",J266,0)</f>
        <v>0</v>
      </c>
      <c r="BF266" s="228">
        <f>IF(N266="snížená",J266,0)</f>
        <v>0</v>
      </c>
      <c r="BG266" s="228">
        <f>IF(N266="zákl. přenesená",J266,0)</f>
        <v>0</v>
      </c>
      <c r="BH266" s="228">
        <f>IF(N266="sníž. přenesená",J266,0)</f>
        <v>0</v>
      </c>
      <c r="BI266" s="228">
        <f>IF(N266="nulová",J266,0)</f>
        <v>0</v>
      </c>
      <c r="BJ266" s="17" t="s">
        <v>81</v>
      </c>
      <c r="BK266" s="228">
        <f>ROUND(I266*H266,2)</f>
        <v>0</v>
      </c>
      <c r="BL266" s="17" t="s">
        <v>166</v>
      </c>
      <c r="BM266" s="227" t="s">
        <v>416</v>
      </c>
    </row>
    <row r="267" s="2" customFormat="1">
      <c r="A267" s="38"/>
      <c r="B267" s="39"/>
      <c r="C267" s="40"/>
      <c r="D267" s="229" t="s">
        <v>130</v>
      </c>
      <c r="E267" s="40"/>
      <c r="F267" s="230" t="s">
        <v>417</v>
      </c>
      <c r="G267" s="40"/>
      <c r="H267" s="40"/>
      <c r="I267" s="231"/>
      <c r="J267" s="40"/>
      <c r="K267" s="40"/>
      <c r="L267" s="44"/>
      <c r="M267" s="232"/>
      <c r="N267" s="233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130</v>
      </c>
      <c r="AU267" s="17" t="s">
        <v>83</v>
      </c>
    </row>
    <row r="268" s="2" customFormat="1" ht="37.8" customHeight="1">
      <c r="A268" s="38"/>
      <c r="B268" s="39"/>
      <c r="C268" s="215" t="s">
        <v>418</v>
      </c>
      <c r="D268" s="215" t="s">
        <v>124</v>
      </c>
      <c r="E268" s="216" t="s">
        <v>419</v>
      </c>
      <c r="F268" s="217" t="s">
        <v>420</v>
      </c>
      <c r="G268" s="218" t="s">
        <v>372</v>
      </c>
      <c r="H268" s="219">
        <v>2</v>
      </c>
      <c r="I268" s="220"/>
      <c r="J268" s="221">
        <f>ROUND(I268*H268,2)</f>
        <v>0</v>
      </c>
      <c r="K268" s="222"/>
      <c r="L268" s="44"/>
      <c r="M268" s="223" t="s">
        <v>1</v>
      </c>
      <c r="N268" s="224" t="s">
        <v>38</v>
      </c>
      <c r="O268" s="91"/>
      <c r="P268" s="225">
        <f>O268*H268</f>
        <v>0</v>
      </c>
      <c r="Q268" s="225">
        <v>0.022120000000000001</v>
      </c>
      <c r="R268" s="225">
        <f>Q268*H268</f>
        <v>0.044240000000000002</v>
      </c>
      <c r="S268" s="225">
        <v>0</v>
      </c>
      <c r="T268" s="226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7" t="s">
        <v>166</v>
      </c>
      <c r="AT268" s="227" t="s">
        <v>124</v>
      </c>
      <c r="AU268" s="227" t="s">
        <v>83</v>
      </c>
      <c r="AY268" s="17" t="s">
        <v>120</v>
      </c>
      <c r="BE268" s="228">
        <f>IF(N268="základní",J268,0)</f>
        <v>0</v>
      </c>
      <c r="BF268" s="228">
        <f>IF(N268="snížená",J268,0)</f>
        <v>0</v>
      </c>
      <c r="BG268" s="228">
        <f>IF(N268="zákl. přenesená",J268,0)</f>
        <v>0</v>
      </c>
      <c r="BH268" s="228">
        <f>IF(N268="sníž. přenesená",J268,0)</f>
        <v>0</v>
      </c>
      <c r="BI268" s="228">
        <f>IF(N268="nulová",J268,0)</f>
        <v>0</v>
      </c>
      <c r="BJ268" s="17" t="s">
        <v>81</v>
      </c>
      <c r="BK268" s="228">
        <f>ROUND(I268*H268,2)</f>
        <v>0</v>
      </c>
      <c r="BL268" s="17" t="s">
        <v>166</v>
      </c>
      <c r="BM268" s="227" t="s">
        <v>421</v>
      </c>
    </row>
    <row r="269" s="2" customFormat="1">
      <c r="A269" s="38"/>
      <c r="B269" s="39"/>
      <c r="C269" s="40"/>
      <c r="D269" s="229" t="s">
        <v>130</v>
      </c>
      <c r="E269" s="40"/>
      <c r="F269" s="230" t="s">
        <v>422</v>
      </c>
      <c r="G269" s="40"/>
      <c r="H269" s="40"/>
      <c r="I269" s="231"/>
      <c r="J269" s="40"/>
      <c r="K269" s="40"/>
      <c r="L269" s="44"/>
      <c r="M269" s="232"/>
      <c r="N269" s="233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130</v>
      </c>
      <c r="AU269" s="17" t="s">
        <v>83</v>
      </c>
    </row>
    <row r="270" s="2" customFormat="1" ht="33" customHeight="1">
      <c r="A270" s="38"/>
      <c r="B270" s="39"/>
      <c r="C270" s="215" t="s">
        <v>423</v>
      </c>
      <c r="D270" s="215" t="s">
        <v>124</v>
      </c>
      <c r="E270" s="216" t="s">
        <v>424</v>
      </c>
      <c r="F270" s="217" t="s">
        <v>425</v>
      </c>
      <c r="G270" s="218" t="s">
        <v>372</v>
      </c>
      <c r="H270" s="219">
        <v>1</v>
      </c>
      <c r="I270" s="220"/>
      <c r="J270" s="221">
        <f>ROUND(I270*H270,2)</f>
        <v>0</v>
      </c>
      <c r="K270" s="222"/>
      <c r="L270" s="44"/>
      <c r="M270" s="223" t="s">
        <v>1</v>
      </c>
      <c r="N270" s="224" t="s">
        <v>38</v>
      </c>
      <c r="O270" s="91"/>
      <c r="P270" s="225">
        <f>O270*H270</f>
        <v>0</v>
      </c>
      <c r="Q270" s="225">
        <v>0.0050600000000000003</v>
      </c>
      <c r="R270" s="225">
        <f>Q270*H270</f>
        <v>0.0050600000000000003</v>
      </c>
      <c r="S270" s="225">
        <v>0</v>
      </c>
      <c r="T270" s="22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7" t="s">
        <v>166</v>
      </c>
      <c r="AT270" s="227" t="s">
        <v>124</v>
      </c>
      <c r="AU270" s="227" t="s">
        <v>83</v>
      </c>
      <c r="AY270" s="17" t="s">
        <v>120</v>
      </c>
      <c r="BE270" s="228">
        <f>IF(N270="základní",J270,0)</f>
        <v>0</v>
      </c>
      <c r="BF270" s="228">
        <f>IF(N270="snížená",J270,0)</f>
        <v>0</v>
      </c>
      <c r="BG270" s="228">
        <f>IF(N270="zákl. přenesená",J270,0)</f>
        <v>0</v>
      </c>
      <c r="BH270" s="228">
        <f>IF(N270="sníž. přenesená",J270,0)</f>
        <v>0</v>
      </c>
      <c r="BI270" s="228">
        <f>IF(N270="nulová",J270,0)</f>
        <v>0</v>
      </c>
      <c r="BJ270" s="17" t="s">
        <v>81</v>
      </c>
      <c r="BK270" s="228">
        <f>ROUND(I270*H270,2)</f>
        <v>0</v>
      </c>
      <c r="BL270" s="17" t="s">
        <v>166</v>
      </c>
      <c r="BM270" s="227" t="s">
        <v>426</v>
      </c>
    </row>
    <row r="271" s="2" customFormat="1">
      <c r="A271" s="38"/>
      <c r="B271" s="39"/>
      <c r="C271" s="40"/>
      <c r="D271" s="229" t="s">
        <v>130</v>
      </c>
      <c r="E271" s="40"/>
      <c r="F271" s="230" t="s">
        <v>427</v>
      </c>
      <c r="G271" s="40"/>
      <c r="H271" s="40"/>
      <c r="I271" s="231"/>
      <c r="J271" s="40"/>
      <c r="K271" s="40"/>
      <c r="L271" s="44"/>
      <c r="M271" s="232"/>
      <c r="N271" s="233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130</v>
      </c>
      <c r="AU271" s="17" t="s">
        <v>83</v>
      </c>
    </row>
    <row r="272" s="2" customFormat="1" ht="24.15" customHeight="1">
      <c r="A272" s="38"/>
      <c r="B272" s="39"/>
      <c r="C272" s="215" t="s">
        <v>428</v>
      </c>
      <c r="D272" s="215" t="s">
        <v>124</v>
      </c>
      <c r="E272" s="216" t="s">
        <v>429</v>
      </c>
      <c r="F272" s="217" t="s">
        <v>430</v>
      </c>
      <c r="G272" s="218" t="s">
        <v>372</v>
      </c>
      <c r="H272" s="219">
        <v>29</v>
      </c>
      <c r="I272" s="220"/>
      <c r="J272" s="221">
        <f>ROUND(I272*H272,2)</f>
        <v>0</v>
      </c>
      <c r="K272" s="222"/>
      <c r="L272" s="44"/>
      <c r="M272" s="223" t="s">
        <v>1</v>
      </c>
      <c r="N272" s="224" t="s">
        <v>38</v>
      </c>
      <c r="O272" s="91"/>
      <c r="P272" s="225">
        <f>O272*H272</f>
        <v>0</v>
      </c>
      <c r="Q272" s="225">
        <v>0.00024000000000000001</v>
      </c>
      <c r="R272" s="225">
        <f>Q272*H272</f>
        <v>0.00696</v>
      </c>
      <c r="S272" s="225">
        <v>0</v>
      </c>
      <c r="T272" s="226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7" t="s">
        <v>166</v>
      </c>
      <c r="AT272" s="227" t="s">
        <v>124</v>
      </c>
      <c r="AU272" s="227" t="s">
        <v>83</v>
      </c>
      <c r="AY272" s="17" t="s">
        <v>120</v>
      </c>
      <c r="BE272" s="228">
        <f>IF(N272="základní",J272,0)</f>
        <v>0</v>
      </c>
      <c r="BF272" s="228">
        <f>IF(N272="snížená",J272,0)</f>
        <v>0</v>
      </c>
      <c r="BG272" s="228">
        <f>IF(N272="zákl. přenesená",J272,0)</f>
        <v>0</v>
      </c>
      <c r="BH272" s="228">
        <f>IF(N272="sníž. přenesená",J272,0)</f>
        <v>0</v>
      </c>
      <c r="BI272" s="228">
        <f>IF(N272="nulová",J272,0)</f>
        <v>0</v>
      </c>
      <c r="BJ272" s="17" t="s">
        <v>81</v>
      </c>
      <c r="BK272" s="228">
        <f>ROUND(I272*H272,2)</f>
        <v>0</v>
      </c>
      <c r="BL272" s="17" t="s">
        <v>166</v>
      </c>
      <c r="BM272" s="227" t="s">
        <v>431</v>
      </c>
    </row>
    <row r="273" s="2" customFormat="1">
      <c r="A273" s="38"/>
      <c r="B273" s="39"/>
      <c r="C273" s="40"/>
      <c r="D273" s="229" t="s">
        <v>130</v>
      </c>
      <c r="E273" s="40"/>
      <c r="F273" s="230" t="s">
        <v>432</v>
      </c>
      <c r="G273" s="40"/>
      <c r="H273" s="40"/>
      <c r="I273" s="231"/>
      <c r="J273" s="40"/>
      <c r="K273" s="40"/>
      <c r="L273" s="44"/>
      <c r="M273" s="232"/>
      <c r="N273" s="233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130</v>
      </c>
      <c r="AU273" s="17" t="s">
        <v>83</v>
      </c>
    </row>
    <row r="274" s="2" customFormat="1" ht="24.15" customHeight="1">
      <c r="A274" s="38"/>
      <c r="B274" s="39"/>
      <c r="C274" s="215" t="s">
        <v>433</v>
      </c>
      <c r="D274" s="215" t="s">
        <v>124</v>
      </c>
      <c r="E274" s="216" t="s">
        <v>434</v>
      </c>
      <c r="F274" s="217" t="s">
        <v>435</v>
      </c>
      <c r="G274" s="218" t="s">
        <v>372</v>
      </c>
      <c r="H274" s="219">
        <v>1</v>
      </c>
      <c r="I274" s="220"/>
      <c r="J274" s="221">
        <f>ROUND(I274*H274,2)</f>
        <v>0</v>
      </c>
      <c r="K274" s="222"/>
      <c r="L274" s="44"/>
      <c r="M274" s="223" t="s">
        <v>1</v>
      </c>
      <c r="N274" s="224" t="s">
        <v>38</v>
      </c>
      <c r="O274" s="91"/>
      <c r="P274" s="225">
        <f>O274*H274</f>
        <v>0</v>
      </c>
      <c r="Q274" s="225">
        <v>0.0020799999999999998</v>
      </c>
      <c r="R274" s="225">
        <f>Q274*H274</f>
        <v>0.0020799999999999998</v>
      </c>
      <c r="S274" s="225">
        <v>0</v>
      </c>
      <c r="T274" s="226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7" t="s">
        <v>166</v>
      </c>
      <c r="AT274" s="227" t="s">
        <v>124</v>
      </c>
      <c r="AU274" s="227" t="s">
        <v>83</v>
      </c>
      <c r="AY274" s="17" t="s">
        <v>120</v>
      </c>
      <c r="BE274" s="228">
        <f>IF(N274="základní",J274,0)</f>
        <v>0</v>
      </c>
      <c r="BF274" s="228">
        <f>IF(N274="snížená",J274,0)</f>
        <v>0</v>
      </c>
      <c r="BG274" s="228">
        <f>IF(N274="zákl. přenesená",J274,0)</f>
        <v>0</v>
      </c>
      <c r="BH274" s="228">
        <f>IF(N274="sníž. přenesená",J274,0)</f>
        <v>0</v>
      </c>
      <c r="BI274" s="228">
        <f>IF(N274="nulová",J274,0)</f>
        <v>0</v>
      </c>
      <c r="BJ274" s="17" t="s">
        <v>81</v>
      </c>
      <c r="BK274" s="228">
        <f>ROUND(I274*H274,2)</f>
        <v>0</v>
      </c>
      <c r="BL274" s="17" t="s">
        <v>166</v>
      </c>
      <c r="BM274" s="227" t="s">
        <v>436</v>
      </c>
    </row>
    <row r="275" s="2" customFormat="1">
      <c r="A275" s="38"/>
      <c r="B275" s="39"/>
      <c r="C275" s="40"/>
      <c r="D275" s="229" t="s">
        <v>130</v>
      </c>
      <c r="E275" s="40"/>
      <c r="F275" s="230" t="s">
        <v>437</v>
      </c>
      <c r="G275" s="40"/>
      <c r="H275" s="40"/>
      <c r="I275" s="231"/>
      <c r="J275" s="40"/>
      <c r="K275" s="40"/>
      <c r="L275" s="44"/>
      <c r="M275" s="232"/>
      <c r="N275" s="233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130</v>
      </c>
      <c r="AU275" s="17" t="s">
        <v>83</v>
      </c>
    </row>
    <row r="276" s="2" customFormat="1" ht="21.75" customHeight="1">
      <c r="A276" s="38"/>
      <c r="B276" s="39"/>
      <c r="C276" s="215" t="s">
        <v>7</v>
      </c>
      <c r="D276" s="215" t="s">
        <v>124</v>
      </c>
      <c r="E276" s="216" t="s">
        <v>438</v>
      </c>
      <c r="F276" s="217" t="s">
        <v>439</v>
      </c>
      <c r="G276" s="218" t="s">
        <v>372</v>
      </c>
      <c r="H276" s="219">
        <v>10</v>
      </c>
      <c r="I276" s="220"/>
      <c r="J276" s="221">
        <f>ROUND(I276*H276,2)</f>
        <v>0</v>
      </c>
      <c r="K276" s="222"/>
      <c r="L276" s="44"/>
      <c r="M276" s="223" t="s">
        <v>1</v>
      </c>
      <c r="N276" s="224" t="s">
        <v>38</v>
      </c>
      <c r="O276" s="91"/>
      <c r="P276" s="225">
        <f>O276*H276</f>
        <v>0</v>
      </c>
      <c r="Q276" s="225">
        <v>0.0018</v>
      </c>
      <c r="R276" s="225">
        <f>Q276*H276</f>
        <v>0.017999999999999999</v>
      </c>
      <c r="S276" s="225">
        <v>0</v>
      </c>
      <c r="T276" s="22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7" t="s">
        <v>166</v>
      </c>
      <c r="AT276" s="227" t="s">
        <v>124</v>
      </c>
      <c r="AU276" s="227" t="s">
        <v>83</v>
      </c>
      <c r="AY276" s="17" t="s">
        <v>120</v>
      </c>
      <c r="BE276" s="228">
        <f>IF(N276="základní",J276,0)</f>
        <v>0</v>
      </c>
      <c r="BF276" s="228">
        <f>IF(N276="snížená",J276,0)</f>
        <v>0</v>
      </c>
      <c r="BG276" s="228">
        <f>IF(N276="zákl. přenesená",J276,0)</f>
        <v>0</v>
      </c>
      <c r="BH276" s="228">
        <f>IF(N276="sníž. přenesená",J276,0)</f>
        <v>0</v>
      </c>
      <c r="BI276" s="228">
        <f>IF(N276="nulová",J276,0)</f>
        <v>0</v>
      </c>
      <c r="BJ276" s="17" t="s">
        <v>81</v>
      </c>
      <c r="BK276" s="228">
        <f>ROUND(I276*H276,2)</f>
        <v>0</v>
      </c>
      <c r="BL276" s="17" t="s">
        <v>166</v>
      </c>
      <c r="BM276" s="227" t="s">
        <v>440</v>
      </c>
    </row>
    <row r="277" s="2" customFormat="1">
      <c r="A277" s="38"/>
      <c r="B277" s="39"/>
      <c r="C277" s="40"/>
      <c r="D277" s="229" t="s">
        <v>130</v>
      </c>
      <c r="E277" s="40"/>
      <c r="F277" s="230" t="s">
        <v>441</v>
      </c>
      <c r="G277" s="40"/>
      <c r="H277" s="40"/>
      <c r="I277" s="231"/>
      <c r="J277" s="40"/>
      <c r="K277" s="40"/>
      <c r="L277" s="44"/>
      <c r="M277" s="232"/>
      <c r="N277" s="233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130</v>
      </c>
      <c r="AU277" s="17" t="s">
        <v>83</v>
      </c>
    </row>
    <row r="278" s="2" customFormat="1" ht="16.5" customHeight="1">
      <c r="A278" s="38"/>
      <c r="B278" s="39"/>
      <c r="C278" s="215" t="s">
        <v>442</v>
      </c>
      <c r="D278" s="215" t="s">
        <v>124</v>
      </c>
      <c r="E278" s="216" t="s">
        <v>443</v>
      </c>
      <c r="F278" s="217" t="s">
        <v>444</v>
      </c>
      <c r="G278" s="218" t="s">
        <v>372</v>
      </c>
      <c r="H278" s="219">
        <v>2</v>
      </c>
      <c r="I278" s="220"/>
      <c r="J278" s="221">
        <f>ROUND(I278*H278,2)</f>
        <v>0</v>
      </c>
      <c r="K278" s="222"/>
      <c r="L278" s="44"/>
      <c r="M278" s="223" t="s">
        <v>1</v>
      </c>
      <c r="N278" s="224" t="s">
        <v>38</v>
      </c>
      <c r="O278" s="91"/>
      <c r="P278" s="225">
        <f>O278*H278</f>
        <v>0</v>
      </c>
      <c r="Q278" s="225">
        <v>0.0018400000000000001</v>
      </c>
      <c r="R278" s="225">
        <f>Q278*H278</f>
        <v>0.0036800000000000001</v>
      </c>
      <c r="S278" s="225">
        <v>0</v>
      </c>
      <c r="T278" s="226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7" t="s">
        <v>166</v>
      </c>
      <c r="AT278" s="227" t="s">
        <v>124</v>
      </c>
      <c r="AU278" s="227" t="s">
        <v>83</v>
      </c>
      <c r="AY278" s="17" t="s">
        <v>120</v>
      </c>
      <c r="BE278" s="228">
        <f>IF(N278="základní",J278,0)</f>
        <v>0</v>
      </c>
      <c r="BF278" s="228">
        <f>IF(N278="snížená",J278,0)</f>
        <v>0</v>
      </c>
      <c r="BG278" s="228">
        <f>IF(N278="zákl. přenesená",J278,0)</f>
        <v>0</v>
      </c>
      <c r="BH278" s="228">
        <f>IF(N278="sníž. přenesená",J278,0)</f>
        <v>0</v>
      </c>
      <c r="BI278" s="228">
        <f>IF(N278="nulová",J278,0)</f>
        <v>0</v>
      </c>
      <c r="BJ278" s="17" t="s">
        <v>81</v>
      </c>
      <c r="BK278" s="228">
        <f>ROUND(I278*H278,2)</f>
        <v>0</v>
      </c>
      <c r="BL278" s="17" t="s">
        <v>166</v>
      </c>
      <c r="BM278" s="227" t="s">
        <v>445</v>
      </c>
    </row>
    <row r="279" s="2" customFormat="1">
      <c r="A279" s="38"/>
      <c r="B279" s="39"/>
      <c r="C279" s="40"/>
      <c r="D279" s="229" t="s">
        <v>130</v>
      </c>
      <c r="E279" s="40"/>
      <c r="F279" s="230" t="s">
        <v>446</v>
      </c>
      <c r="G279" s="40"/>
      <c r="H279" s="40"/>
      <c r="I279" s="231"/>
      <c r="J279" s="40"/>
      <c r="K279" s="40"/>
      <c r="L279" s="44"/>
      <c r="M279" s="232"/>
      <c r="N279" s="233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130</v>
      </c>
      <c r="AU279" s="17" t="s">
        <v>83</v>
      </c>
    </row>
    <row r="280" s="15" customFormat="1">
      <c r="A280" s="15"/>
      <c r="B280" s="267"/>
      <c r="C280" s="268"/>
      <c r="D280" s="229" t="s">
        <v>169</v>
      </c>
      <c r="E280" s="269" t="s">
        <v>1</v>
      </c>
      <c r="F280" s="270" t="s">
        <v>447</v>
      </c>
      <c r="G280" s="268"/>
      <c r="H280" s="269" t="s">
        <v>1</v>
      </c>
      <c r="I280" s="271"/>
      <c r="J280" s="268"/>
      <c r="K280" s="268"/>
      <c r="L280" s="272"/>
      <c r="M280" s="273"/>
      <c r="N280" s="274"/>
      <c r="O280" s="274"/>
      <c r="P280" s="274"/>
      <c r="Q280" s="274"/>
      <c r="R280" s="274"/>
      <c r="S280" s="274"/>
      <c r="T280" s="27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76" t="s">
        <v>169</v>
      </c>
      <c r="AU280" s="276" t="s">
        <v>83</v>
      </c>
      <c r="AV280" s="15" t="s">
        <v>81</v>
      </c>
      <c r="AW280" s="15" t="s">
        <v>30</v>
      </c>
      <c r="AX280" s="15" t="s">
        <v>73</v>
      </c>
      <c r="AY280" s="276" t="s">
        <v>120</v>
      </c>
    </row>
    <row r="281" s="13" customFormat="1">
      <c r="A281" s="13"/>
      <c r="B281" s="245"/>
      <c r="C281" s="246"/>
      <c r="D281" s="229" t="s">
        <v>169</v>
      </c>
      <c r="E281" s="247" t="s">
        <v>1</v>
      </c>
      <c r="F281" s="248" t="s">
        <v>83</v>
      </c>
      <c r="G281" s="246"/>
      <c r="H281" s="249">
        <v>2</v>
      </c>
      <c r="I281" s="250"/>
      <c r="J281" s="246"/>
      <c r="K281" s="246"/>
      <c r="L281" s="251"/>
      <c r="M281" s="252"/>
      <c r="N281" s="253"/>
      <c r="O281" s="253"/>
      <c r="P281" s="253"/>
      <c r="Q281" s="253"/>
      <c r="R281" s="253"/>
      <c r="S281" s="253"/>
      <c r="T281" s="25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5" t="s">
        <v>169</v>
      </c>
      <c r="AU281" s="255" t="s">
        <v>83</v>
      </c>
      <c r="AV281" s="13" t="s">
        <v>83</v>
      </c>
      <c r="AW281" s="13" t="s">
        <v>30</v>
      </c>
      <c r="AX281" s="13" t="s">
        <v>81</v>
      </c>
      <c r="AY281" s="255" t="s">
        <v>120</v>
      </c>
    </row>
    <row r="282" s="2" customFormat="1" ht="16.5" customHeight="1">
      <c r="A282" s="38"/>
      <c r="B282" s="39"/>
      <c r="C282" s="215" t="s">
        <v>448</v>
      </c>
      <c r="D282" s="215" t="s">
        <v>124</v>
      </c>
      <c r="E282" s="216" t="s">
        <v>449</v>
      </c>
      <c r="F282" s="217" t="s">
        <v>450</v>
      </c>
      <c r="G282" s="218" t="s">
        <v>127</v>
      </c>
      <c r="H282" s="219">
        <v>10</v>
      </c>
      <c r="I282" s="220"/>
      <c r="J282" s="221">
        <f>ROUND(I282*H282,2)</f>
        <v>0</v>
      </c>
      <c r="K282" s="222"/>
      <c r="L282" s="44"/>
      <c r="M282" s="223" t="s">
        <v>1</v>
      </c>
      <c r="N282" s="224" t="s">
        <v>38</v>
      </c>
      <c r="O282" s="91"/>
      <c r="P282" s="225">
        <f>O282*H282</f>
        <v>0</v>
      </c>
      <c r="Q282" s="225">
        <v>0.00024000000000000001</v>
      </c>
      <c r="R282" s="225">
        <f>Q282*H282</f>
        <v>0.0024000000000000002</v>
      </c>
      <c r="S282" s="225">
        <v>0</v>
      </c>
      <c r="T282" s="22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7" t="s">
        <v>166</v>
      </c>
      <c r="AT282" s="227" t="s">
        <v>124</v>
      </c>
      <c r="AU282" s="227" t="s">
        <v>83</v>
      </c>
      <c r="AY282" s="17" t="s">
        <v>120</v>
      </c>
      <c r="BE282" s="228">
        <f>IF(N282="základní",J282,0)</f>
        <v>0</v>
      </c>
      <c r="BF282" s="228">
        <f>IF(N282="snížená",J282,0)</f>
        <v>0</v>
      </c>
      <c r="BG282" s="228">
        <f>IF(N282="zákl. přenesená",J282,0)</f>
        <v>0</v>
      </c>
      <c r="BH282" s="228">
        <f>IF(N282="sníž. přenesená",J282,0)</f>
        <v>0</v>
      </c>
      <c r="BI282" s="228">
        <f>IF(N282="nulová",J282,0)</f>
        <v>0</v>
      </c>
      <c r="BJ282" s="17" t="s">
        <v>81</v>
      </c>
      <c r="BK282" s="228">
        <f>ROUND(I282*H282,2)</f>
        <v>0</v>
      </c>
      <c r="BL282" s="17" t="s">
        <v>166</v>
      </c>
      <c r="BM282" s="227" t="s">
        <v>451</v>
      </c>
    </row>
    <row r="283" s="2" customFormat="1">
      <c r="A283" s="38"/>
      <c r="B283" s="39"/>
      <c r="C283" s="40"/>
      <c r="D283" s="229" t="s">
        <v>130</v>
      </c>
      <c r="E283" s="40"/>
      <c r="F283" s="230" t="s">
        <v>452</v>
      </c>
      <c r="G283" s="40"/>
      <c r="H283" s="40"/>
      <c r="I283" s="231"/>
      <c r="J283" s="40"/>
      <c r="K283" s="40"/>
      <c r="L283" s="44"/>
      <c r="M283" s="232"/>
      <c r="N283" s="233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130</v>
      </c>
      <c r="AU283" s="17" t="s">
        <v>83</v>
      </c>
    </row>
    <row r="284" s="2" customFormat="1" ht="24.15" customHeight="1">
      <c r="A284" s="38"/>
      <c r="B284" s="39"/>
      <c r="C284" s="215" t="s">
        <v>453</v>
      </c>
      <c r="D284" s="215" t="s">
        <v>124</v>
      </c>
      <c r="E284" s="216" t="s">
        <v>454</v>
      </c>
      <c r="F284" s="217" t="s">
        <v>455</v>
      </c>
      <c r="G284" s="218" t="s">
        <v>127</v>
      </c>
      <c r="H284" s="219">
        <v>1</v>
      </c>
      <c r="I284" s="220"/>
      <c r="J284" s="221">
        <f>ROUND(I284*H284,2)</f>
        <v>0</v>
      </c>
      <c r="K284" s="222"/>
      <c r="L284" s="44"/>
      <c r="M284" s="223" t="s">
        <v>1</v>
      </c>
      <c r="N284" s="224" t="s">
        <v>38</v>
      </c>
      <c r="O284" s="91"/>
      <c r="P284" s="225">
        <f>O284*H284</f>
        <v>0</v>
      </c>
      <c r="Q284" s="225">
        <v>0.00046999999999999999</v>
      </c>
      <c r="R284" s="225">
        <f>Q284*H284</f>
        <v>0.00046999999999999999</v>
      </c>
      <c r="S284" s="225">
        <v>0</v>
      </c>
      <c r="T284" s="22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7" t="s">
        <v>166</v>
      </c>
      <c r="AT284" s="227" t="s">
        <v>124</v>
      </c>
      <c r="AU284" s="227" t="s">
        <v>83</v>
      </c>
      <c r="AY284" s="17" t="s">
        <v>120</v>
      </c>
      <c r="BE284" s="228">
        <f>IF(N284="základní",J284,0)</f>
        <v>0</v>
      </c>
      <c r="BF284" s="228">
        <f>IF(N284="snížená",J284,0)</f>
        <v>0</v>
      </c>
      <c r="BG284" s="228">
        <f>IF(N284="zákl. přenesená",J284,0)</f>
        <v>0</v>
      </c>
      <c r="BH284" s="228">
        <f>IF(N284="sníž. přenesená",J284,0)</f>
        <v>0</v>
      </c>
      <c r="BI284" s="228">
        <f>IF(N284="nulová",J284,0)</f>
        <v>0</v>
      </c>
      <c r="BJ284" s="17" t="s">
        <v>81</v>
      </c>
      <c r="BK284" s="228">
        <f>ROUND(I284*H284,2)</f>
        <v>0</v>
      </c>
      <c r="BL284" s="17" t="s">
        <v>166</v>
      </c>
      <c r="BM284" s="227" t="s">
        <v>456</v>
      </c>
    </row>
    <row r="285" s="2" customFormat="1">
      <c r="A285" s="38"/>
      <c r="B285" s="39"/>
      <c r="C285" s="40"/>
      <c r="D285" s="229" t="s">
        <v>130</v>
      </c>
      <c r="E285" s="40"/>
      <c r="F285" s="230" t="s">
        <v>457</v>
      </c>
      <c r="G285" s="40"/>
      <c r="H285" s="40"/>
      <c r="I285" s="231"/>
      <c r="J285" s="40"/>
      <c r="K285" s="40"/>
      <c r="L285" s="44"/>
      <c r="M285" s="232"/>
      <c r="N285" s="233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130</v>
      </c>
      <c r="AU285" s="17" t="s">
        <v>83</v>
      </c>
    </row>
    <row r="286" s="2" customFormat="1" ht="24.15" customHeight="1">
      <c r="A286" s="38"/>
      <c r="B286" s="39"/>
      <c r="C286" s="215" t="s">
        <v>458</v>
      </c>
      <c r="D286" s="215" t="s">
        <v>124</v>
      </c>
      <c r="E286" s="216" t="s">
        <v>459</v>
      </c>
      <c r="F286" s="217" t="s">
        <v>460</v>
      </c>
      <c r="G286" s="218" t="s">
        <v>127</v>
      </c>
      <c r="H286" s="219">
        <v>2</v>
      </c>
      <c r="I286" s="220"/>
      <c r="J286" s="221">
        <f>ROUND(I286*H286,2)</f>
        <v>0</v>
      </c>
      <c r="K286" s="222"/>
      <c r="L286" s="44"/>
      <c r="M286" s="223" t="s">
        <v>1</v>
      </c>
      <c r="N286" s="224" t="s">
        <v>38</v>
      </c>
      <c r="O286" s="91"/>
      <c r="P286" s="225">
        <f>O286*H286</f>
        <v>0</v>
      </c>
      <c r="Q286" s="225">
        <v>0.00075000000000000002</v>
      </c>
      <c r="R286" s="225">
        <f>Q286*H286</f>
        <v>0.0015</v>
      </c>
      <c r="S286" s="225">
        <v>0</v>
      </c>
      <c r="T286" s="22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7" t="s">
        <v>166</v>
      </c>
      <c r="AT286" s="227" t="s">
        <v>124</v>
      </c>
      <c r="AU286" s="227" t="s">
        <v>83</v>
      </c>
      <c r="AY286" s="17" t="s">
        <v>120</v>
      </c>
      <c r="BE286" s="228">
        <f>IF(N286="základní",J286,0)</f>
        <v>0</v>
      </c>
      <c r="BF286" s="228">
        <f>IF(N286="snížená",J286,0)</f>
        <v>0</v>
      </c>
      <c r="BG286" s="228">
        <f>IF(N286="zákl. přenesená",J286,0)</f>
        <v>0</v>
      </c>
      <c r="BH286" s="228">
        <f>IF(N286="sníž. přenesená",J286,0)</f>
        <v>0</v>
      </c>
      <c r="BI286" s="228">
        <f>IF(N286="nulová",J286,0)</f>
        <v>0</v>
      </c>
      <c r="BJ286" s="17" t="s">
        <v>81</v>
      </c>
      <c r="BK286" s="228">
        <f>ROUND(I286*H286,2)</f>
        <v>0</v>
      </c>
      <c r="BL286" s="17" t="s">
        <v>166</v>
      </c>
      <c r="BM286" s="227" t="s">
        <v>461</v>
      </c>
    </row>
    <row r="287" s="2" customFormat="1">
      <c r="A287" s="38"/>
      <c r="B287" s="39"/>
      <c r="C287" s="40"/>
      <c r="D287" s="229" t="s">
        <v>130</v>
      </c>
      <c r="E287" s="40"/>
      <c r="F287" s="230" t="s">
        <v>462</v>
      </c>
      <c r="G287" s="40"/>
      <c r="H287" s="40"/>
      <c r="I287" s="231"/>
      <c r="J287" s="40"/>
      <c r="K287" s="40"/>
      <c r="L287" s="44"/>
      <c r="M287" s="232"/>
      <c r="N287" s="233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130</v>
      </c>
      <c r="AU287" s="17" t="s">
        <v>83</v>
      </c>
    </row>
    <row r="288" s="2" customFormat="1" ht="24.15" customHeight="1">
      <c r="A288" s="38"/>
      <c r="B288" s="39"/>
      <c r="C288" s="215" t="s">
        <v>463</v>
      </c>
      <c r="D288" s="215" t="s">
        <v>124</v>
      </c>
      <c r="E288" s="216" t="s">
        <v>464</v>
      </c>
      <c r="F288" s="217" t="s">
        <v>465</v>
      </c>
      <c r="G288" s="218" t="s">
        <v>211</v>
      </c>
      <c r="H288" s="219">
        <v>0.47099999999999997</v>
      </c>
      <c r="I288" s="220"/>
      <c r="J288" s="221">
        <f>ROUND(I288*H288,2)</f>
        <v>0</v>
      </c>
      <c r="K288" s="222"/>
      <c r="L288" s="44"/>
      <c r="M288" s="223" t="s">
        <v>1</v>
      </c>
      <c r="N288" s="224" t="s">
        <v>38</v>
      </c>
      <c r="O288" s="91"/>
      <c r="P288" s="225">
        <f>O288*H288</f>
        <v>0</v>
      </c>
      <c r="Q288" s="225">
        <v>0</v>
      </c>
      <c r="R288" s="225">
        <f>Q288*H288</f>
        <v>0</v>
      </c>
      <c r="S288" s="225">
        <v>0</v>
      </c>
      <c r="T288" s="226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7" t="s">
        <v>166</v>
      </c>
      <c r="AT288" s="227" t="s">
        <v>124</v>
      </c>
      <c r="AU288" s="227" t="s">
        <v>83</v>
      </c>
      <c r="AY288" s="17" t="s">
        <v>120</v>
      </c>
      <c r="BE288" s="228">
        <f>IF(N288="základní",J288,0)</f>
        <v>0</v>
      </c>
      <c r="BF288" s="228">
        <f>IF(N288="snížená",J288,0)</f>
        <v>0</v>
      </c>
      <c r="BG288" s="228">
        <f>IF(N288="zákl. přenesená",J288,0)</f>
        <v>0</v>
      </c>
      <c r="BH288" s="228">
        <f>IF(N288="sníž. přenesená",J288,0)</f>
        <v>0</v>
      </c>
      <c r="BI288" s="228">
        <f>IF(N288="nulová",J288,0)</f>
        <v>0</v>
      </c>
      <c r="BJ288" s="17" t="s">
        <v>81</v>
      </c>
      <c r="BK288" s="228">
        <f>ROUND(I288*H288,2)</f>
        <v>0</v>
      </c>
      <c r="BL288" s="17" t="s">
        <v>166</v>
      </c>
      <c r="BM288" s="227" t="s">
        <v>466</v>
      </c>
    </row>
    <row r="289" s="2" customFormat="1">
      <c r="A289" s="38"/>
      <c r="B289" s="39"/>
      <c r="C289" s="40"/>
      <c r="D289" s="229" t="s">
        <v>130</v>
      </c>
      <c r="E289" s="40"/>
      <c r="F289" s="230" t="s">
        <v>467</v>
      </c>
      <c r="G289" s="40"/>
      <c r="H289" s="40"/>
      <c r="I289" s="231"/>
      <c r="J289" s="40"/>
      <c r="K289" s="40"/>
      <c r="L289" s="44"/>
      <c r="M289" s="232"/>
      <c r="N289" s="233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130</v>
      </c>
      <c r="AU289" s="17" t="s">
        <v>83</v>
      </c>
    </row>
    <row r="290" s="2" customFormat="1" ht="24.15" customHeight="1">
      <c r="A290" s="38"/>
      <c r="B290" s="39"/>
      <c r="C290" s="215" t="s">
        <v>468</v>
      </c>
      <c r="D290" s="215" t="s">
        <v>124</v>
      </c>
      <c r="E290" s="216" t="s">
        <v>469</v>
      </c>
      <c r="F290" s="217" t="s">
        <v>470</v>
      </c>
      <c r="G290" s="218" t="s">
        <v>211</v>
      </c>
      <c r="H290" s="219">
        <v>0.47099999999999997</v>
      </c>
      <c r="I290" s="220"/>
      <c r="J290" s="221">
        <f>ROUND(I290*H290,2)</f>
        <v>0</v>
      </c>
      <c r="K290" s="222"/>
      <c r="L290" s="44"/>
      <c r="M290" s="223" t="s">
        <v>1</v>
      </c>
      <c r="N290" s="224" t="s">
        <v>38</v>
      </c>
      <c r="O290" s="91"/>
      <c r="P290" s="225">
        <f>O290*H290</f>
        <v>0</v>
      </c>
      <c r="Q290" s="225">
        <v>0</v>
      </c>
      <c r="R290" s="225">
        <f>Q290*H290</f>
        <v>0</v>
      </c>
      <c r="S290" s="225">
        <v>0</v>
      </c>
      <c r="T290" s="226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7" t="s">
        <v>166</v>
      </c>
      <c r="AT290" s="227" t="s">
        <v>124</v>
      </c>
      <c r="AU290" s="227" t="s">
        <v>83</v>
      </c>
      <c r="AY290" s="17" t="s">
        <v>120</v>
      </c>
      <c r="BE290" s="228">
        <f>IF(N290="základní",J290,0)</f>
        <v>0</v>
      </c>
      <c r="BF290" s="228">
        <f>IF(N290="snížená",J290,0)</f>
        <v>0</v>
      </c>
      <c r="BG290" s="228">
        <f>IF(N290="zákl. přenesená",J290,0)</f>
        <v>0</v>
      </c>
      <c r="BH290" s="228">
        <f>IF(N290="sníž. přenesená",J290,0)</f>
        <v>0</v>
      </c>
      <c r="BI290" s="228">
        <f>IF(N290="nulová",J290,0)</f>
        <v>0</v>
      </c>
      <c r="BJ290" s="17" t="s">
        <v>81</v>
      </c>
      <c r="BK290" s="228">
        <f>ROUND(I290*H290,2)</f>
        <v>0</v>
      </c>
      <c r="BL290" s="17" t="s">
        <v>166</v>
      </c>
      <c r="BM290" s="227" t="s">
        <v>471</v>
      </c>
    </row>
    <row r="291" s="2" customFormat="1">
      <c r="A291" s="38"/>
      <c r="B291" s="39"/>
      <c r="C291" s="40"/>
      <c r="D291" s="229" t="s">
        <v>130</v>
      </c>
      <c r="E291" s="40"/>
      <c r="F291" s="230" t="s">
        <v>472</v>
      </c>
      <c r="G291" s="40"/>
      <c r="H291" s="40"/>
      <c r="I291" s="231"/>
      <c r="J291" s="40"/>
      <c r="K291" s="40"/>
      <c r="L291" s="44"/>
      <c r="M291" s="232"/>
      <c r="N291" s="233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130</v>
      </c>
      <c r="AU291" s="17" t="s">
        <v>83</v>
      </c>
    </row>
    <row r="292" s="12" customFormat="1" ht="22.8" customHeight="1">
      <c r="A292" s="12"/>
      <c r="B292" s="199"/>
      <c r="C292" s="200"/>
      <c r="D292" s="201" t="s">
        <v>72</v>
      </c>
      <c r="E292" s="213" t="s">
        <v>473</v>
      </c>
      <c r="F292" s="213" t="s">
        <v>474</v>
      </c>
      <c r="G292" s="200"/>
      <c r="H292" s="200"/>
      <c r="I292" s="203"/>
      <c r="J292" s="214">
        <f>BK292</f>
        <v>0</v>
      </c>
      <c r="K292" s="200"/>
      <c r="L292" s="205"/>
      <c r="M292" s="206"/>
      <c r="N292" s="207"/>
      <c r="O292" s="207"/>
      <c r="P292" s="208">
        <f>SUM(P293:P306)</f>
        <v>0</v>
      </c>
      <c r="Q292" s="207"/>
      <c r="R292" s="208">
        <f>SUM(R293:R306)</f>
        <v>0.031049999999999998</v>
      </c>
      <c r="S292" s="207"/>
      <c r="T292" s="209">
        <f>SUM(T293:T306)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10" t="s">
        <v>83</v>
      </c>
      <c r="AT292" s="211" t="s">
        <v>72</v>
      </c>
      <c r="AU292" s="211" t="s">
        <v>81</v>
      </c>
      <c r="AY292" s="210" t="s">
        <v>120</v>
      </c>
      <c r="BK292" s="212">
        <f>SUM(BK293:BK306)</f>
        <v>0</v>
      </c>
    </row>
    <row r="293" s="2" customFormat="1" ht="33" customHeight="1">
      <c r="A293" s="38"/>
      <c r="B293" s="39"/>
      <c r="C293" s="215" t="s">
        <v>475</v>
      </c>
      <c r="D293" s="215" t="s">
        <v>124</v>
      </c>
      <c r="E293" s="216" t="s">
        <v>476</v>
      </c>
      <c r="F293" s="217" t="s">
        <v>477</v>
      </c>
      <c r="G293" s="218" t="s">
        <v>372</v>
      </c>
      <c r="H293" s="219">
        <v>3</v>
      </c>
      <c r="I293" s="220"/>
      <c r="J293" s="221">
        <f>ROUND(I293*H293,2)</f>
        <v>0</v>
      </c>
      <c r="K293" s="222"/>
      <c r="L293" s="44"/>
      <c r="M293" s="223" t="s">
        <v>1</v>
      </c>
      <c r="N293" s="224" t="s">
        <v>38</v>
      </c>
      <c r="O293" s="91"/>
      <c r="P293" s="225">
        <f>O293*H293</f>
        <v>0</v>
      </c>
      <c r="Q293" s="225">
        <v>0.0091999999999999998</v>
      </c>
      <c r="R293" s="225">
        <f>Q293*H293</f>
        <v>0.0276</v>
      </c>
      <c r="S293" s="225">
        <v>0</v>
      </c>
      <c r="T293" s="226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7" t="s">
        <v>166</v>
      </c>
      <c r="AT293" s="227" t="s">
        <v>124</v>
      </c>
      <c r="AU293" s="227" t="s">
        <v>83</v>
      </c>
      <c r="AY293" s="17" t="s">
        <v>120</v>
      </c>
      <c r="BE293" s="228">
        <f>IF(N293="základní",J293,0)</f>
        <v>0</v>
      </c>
      <c r="BF293" s="228">
        <f>IF(N293="snížená",J293,0)</f>
        <v>0</v>
      </c>
      <c r="BG293" s="228">
        <f>IF(N293="zákl. přenesená",J293,0)</f>
        <v>0</v>
      </c>
      <c r="BH293" s="228">
        <f>IF(N293="sníž. přenesená",J293,0)</f>
        <v>0</v>
      </c>
      <c r="BI293" s="228">
        <f>IF(N293="nulová",J293,0)</f>
        <v>0</v>
      </c>
      <c r="BJ293" s="17" t="s">
        <v>81</v>
      </c>
      <c r="BK293" s="228">
        <f>ROUND(I293*H293,2)</f>
        <v>0</v>
      </c>
      <c r="BL293" s="17" t="s">
        <v>166</v>
      </c>
      <c r="BM293" s="227" t="s">
        <v>478</v>
      </c>
    </row>
    <row r="294" s="2" customFormat="1">
      <c r="A294" s="38"/>
      <c r="B294" s="39"/>
      <c r="C294" s="40"/>
      <c r="D294" s="229" t="s">
        <v>130</v>
      </c>
      <c r="E294" s="40"/>
      <c r="F294" s="230" t="s">
        <v>479</v>
      </c>
      <c r="G294" s="40"/>
      <c r="H294" s="40"/>
      <c r="I294" s="231"/>
      <c r="J294" s="40"/>
      <c r="K294" s="40"/>
      <c r="L294" s="44"/>
      <c r="M294" s="232"/>
      <c r="N294" s="233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130</v>
      </c>
      <c r="AU294" s="17" t="s">
        <v>83</v>
      </c>
    </row>
    <row r="295" s="2" customFormat="1" ht="16.5" customHeight="1">
      <c r="A295" s="38"/>
      <c r="B295" s="39"/>
      <c r="C295" s="215" t="s">
        <v>8</v>
      </c>
      <c r="D295" s="215" t="s">
        <v>124</v>
      </c>
      <c r="E295" s="216" t="s">
        <v>480</v>
      </c>
      <c r="F295" s="217" t="s">
        <v>481</v>
      </c>
      <c r="G295" s="218" t="s">
        <v>372</v>
      </c>
      <c r="H295" s="219">
        <v>3</v>
      </c>
      <c r="I295" s="220"/>
      <c r="J295" s="221">
        <f>ROUND(I295*H295,2)</f>
        <v>0</v>
      </c>
      <c r="K295" s="222"/>
      <c r="L295" s="44"/>
      <c r="M295" s="223" t="s">
        <v>1</v>
      </c>
      <c r="N295" s="224" t="s">
        <v>38</v>
      </c>
      <c r="O295" s="91"/>
      <c r="P295" s="225">
        <f>O295*H295</f>
        <v>0</v>
      </c>
      <c r="Q295" s="225">
        <v>0.00014999999999999999</v>
      </c>
      <c r="R295" s="225">
        <f>Q295*H295</f>
        <v>0.00044999999999999999</v>
      </c>
      <c r="S295" s="225">
        <v>0</v>
      </c>
      <c r="T295" s="226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7" t="s">
        <v>166</v>
      </c>
      <c r="AT295" s="227" t="s">
        <v>124</v>
      </c>
      <c r="AU295" s="227" t="s">
        <v>83</v>
      </c>
      <c r="AY295" s="17" t="s">
        <v>120</v>
      </c>
      <c r="BE295" s="228">
        <f>IF(N295="základní",J295,0)</f>
        <v>0</v>
      </c>
      <c r="BF295" s="228">
        <f>IF(N295="snížená",J295,0)</f>
        <v>0</v>
      </c>
      <c r="BG295" s="228">
        <f>IF(N295="zákl. přenesená",J295,0)</f>
        <v>0</v>
      </c>
      <c r="BH295" s="228">
        <f>IF(N295="sníž. přenesená",J295,0)</f>
        <v>0</v>
      </c>
      <c r="BI295" s="228">
        <f>IF(N295="nulová",J295,0)</f>
        <v>0</v>
      </c>
      <c r="BJ295" s="17" t="s">
        <v>81</v>
      </c>
      <c r="BK295" s="228">
        <f>ROUND(I295*H295,2)</f>
        <v>0</v>
      </c>
      <c r="BL295" s="17" t="s">
        <v>166</v>
      </c>
      <c r="BM295" s="227" t="s">
        <v>482</v>
      </c>
    </row>
    <row r="296" s="2" customFormat="1">
      <c r="A296" s="38"/>
      <c r="B296" s="39"/>
      <c r="C296" s="40"/>
      <c r="D296" s="229" t="s">
        <v>130</v>
      </c>
      <c r="E296" s="40"/>
      <c r="F296" s="230" t="s">
        <v>483</v>
      </c>
      <c r="G296" s="40"/>
      <c r="H296" s="40"/>
      <c r="I296" s="231"/>
      <c r="J296" s="40"/>
      <c r="K296" s="40"/>
      <c r="L296" s="44"/>
      <c r="M296" s="232"/>
      <c r="N296" s="233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130</v>
      </c>
      <c r="AU296" s="17" t="s">
        <v>83</v>
      </c>
    </row>
    <row r="297" s="2" customFormat="1" ht="16.5" customHeight="1">
      <c r="A297" s="38"/>
      <c r="B297" s="39"/>
      <c r="C297" s="215" t="s">
        <v>484</v>
      </c>
      <c r="D297" s="215" t="s">
        <v>124</v>
      </c>
      <c r="E297" s="216" t="s">
        <v>485</v>
      </c>
      <c r="F297" s="217" t="s">
        <v>486</v>
      </c>
      <c r="G297" s="218" t="s">
        <v>372</v>
      </c>
      <c r="H297" s="219">
        <v>3</v>
      </c>
      <c r="I297" s="220"/>
      <c r="J297" s="221">
        <f>ROUND(I297*H297,2)</f>
        <v>0</v>
      </c>
      <c r="K297" s="222"/>
      <c r="L297" s="44"/>
      <c r="M297" s="223" t="s">
        <v>1</v>
      </c>
      <c r="N297" s="224" t="s">
        <v>38</v>
      </c>
      <c r="O297" s="91"/>
      <c r="P297" s="225">
        <f>O297*H297</f>
        <v>0</v>
      </c>
      <c r="Q297" s="225">
        <v>0.00050000000000000001</v>
      </c>
      <c r="R297" s="225">
        <f>Q297*H297</f>
        <v>0.0015</v>
      </c>
      <c r="S297" s="225">
        <v>0</v>
      </c>
      <c r="T297" s="226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7" t="s">
        <v>166</v>
      </c>
      <c r="AT297" s="227" t="s">
        <v>124</v>
      </c>
      <c r="AU297" s="227" t="s">
        <v>83</v>
      </c>
      <c r="AY297" s="17" t="s">
        <v>120</v>
      </c>
      <c r="BE297" s="228">
        <f>IF(N297="základní",J297,0)</f>
        <v>0</v>
      </c>
      <c r="BF297" s="228">
        <f>IF(N297="snížená",J297,0)</f>
        <v>0</v>
      </c>
      <c r="BG297" s="228">
        <f>IF(N297="zákl. přenesená",J297,0)</f>
        <v>0</v>
      </c>
      <c r="BH297" s="228">
        <f>IF(N297="sníž. přenesená",J297,0)</f>
        <v>0</v>
      </c>
      <c r="BI297" s="228">
        <f>IF(N297="nulová",J297,0)</f>
        <v>0</v>
      </c>
      <c r="BJ297" s="17" t="s">
        <v>81</v>
      </c>
      <c r="BK297" s="228">
        <f>ROUND(I297*H297,2)</f>
        <v>0</v>
      </c>
      <c r="BL297" s="17" t="s">
        <v>166</v>
      </c>
      <c r="BM297" s="227" t="s">
        <v>487</v>
      </c>
    </row>
    <row r="298" s="2" customFormat="1">
      <c r="A298" s="38"/>
      <c r="B298" s="39"/>
      <c r="C298" s="40"/>
      <c r="D298" s="229" t="s">
        <v>130</v>
      </c>
      <c r="E298" s="40"/>
      <c r="F298" s="230" t="s">
        <v>488</v>
      </c>
      <c r="G298" s="40"/>
      <c r="H298" s="40"/>
      <c r="I298" s="231"/>
      <c r="J298" s="40"/>
      <c r="K298" s="40"/>
      <c r="L298" s="44"/>
      <c r="M298" s="232"/>
      <c r="N298" s="233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130</v>
      </c>
      <c r="AU298" s="17" t="s">
        <v>83</v>
      </c>
    </row>
    <row r="299" s="2" customFormat="1" ht="24.15" customHeight="1">
      <c r="A299" s="38"/>
      <c r="B299" s="39"/>
      <c r="C299" s="215" t="s">
        <v>489</v>
      </c>
      <c r="D299" s="215" t="s">
        <v>124</v>
      </c>
      <c r="E299" s="216" t="s">
        <v>490</v>
      </c>
      <c r="F299" s="217" t="s">
        <v>491</v>
      </c>
      <c r="G299" s="218" t="s">
        <v>372</v>
      </c>
      <c r="H299" s="219">
        <v>3</v>
      </c>
      <c r="I299" s="220"/>
      <c r="J299" s="221">
        <f>ROUND(I299*H299,2)</f>
        <v>0</v>
      </c>
      <c r="K299" s="222"/>
      <c r="L299" s="44"/>
      <c r="M299" s="223" t="s">
        <v>1</v>
      </c>
      <c r="N299" s="224" t="s">
        <v>38</v>
      </c>
      <c r="O299" s="91"/>
      <c r="P299" s="225">
        <f>O299*H299</f>
        <v>0</v>
      </c>
      <c r="Q299" s="225">
        <v>0</v>
      </c>
      <c r="R299" s="225">
        <f>Q299*H299</f>
        <v>0</v>
      </c>
      <c r="S299" s="225">
        <v>0</v>
      </c>
      <c r="T299" s="226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7" t="s">
        <v>166</v>
      </c>
      <c r="AT299" s="227" t="s">
        <v>124</v>
      </c>
      <c r="AU299" s="227" t="s">
        <v>83</v>
      </c>
      <c r="AY299" s="17" t="s">
        <v>120</v>
      </c>
      <c r="BE299" s="228">
        <f>IF(N299="základní",J299,0)</f>
        <v>0</v>
      </c>
      <c r="BF299" s="228">
        <f>IF(N299="snížená",J299,0)</f>
        <v>0</v>
      </c>
      <c r="BG299" s="228">
        <f>IF(N299="zákl. přenesená",J299,0)</f>
        <v>0</v>
      </c>
      <c r="BH299" s="228">
        <f>IF(N299="sníž. přenesená",J299,0)</f>
        <v>0</v>
      </c>
      <c r="BI299" s="228">
        <f>IF(N299="nulová",J299,0)</f>
        <v>0</v>
      </c>
      <c r="BJ299" s="17" t="s">
        <v>81</v>
      </c>
      <c r="BK299" s="228">
        <f>ROUND(I299*H299,2)</f>
        <v>0</v>
      </c>
      <c r="BL299" s="17" t="s">
        <v>166</v>
      </c>
      <c r="BM299" s="227" t="s">
        <v>492</v>
      </c>
    </row>
    <row r="300" s="2" customFormat="1">
      <c r="A300" s="38"/>
      <c r="B300" s="39"/>
      <c r="C300" s="40"/>
      <c r="D300" s="229" t="s">
        <v>130</v>
      </c>
      <c r="E300" s="40"/>
      <c r="F300" s="230" t="s">
        <v>493</v>
      </c>
      <c r="G300" s="40"/>
      <c r="H300" s="40"/>
      <c r="I300" s="231"/>
      <c r="J300" s="40"/>
      <c r="K300" s="40"/>
      <c r="L300" s="44"/>
      <c r="M300" s="232"/>
      <c r="N300" s="233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130</v>
      </c>
      <c r="AU300" s="17" t="s">
        <v>83</v>
      </c>
    </row>
    <row r="301" s="2" customFormat="1" ht="24.15" customHeight="1">
      <c r="A301" s="38"/>
      <c r="B301" s="39"/>
      <c r="C301" s="234" t="s">
        <v>494</v>
      </c>
      <c r="D301" s="234" t="s">
        <v>133</v>
      </c>
      <c r="E301" s="235" t="s">
        <v>495</v>
      </c>
      <c r="F301" s="236" t="s">
        <v>496</v>
      </c>
      <c r="G301" s="237" t="s">
        <v>127</v>
      </c>
      <c r="H301" s="238">
        <v>3</v>
      </c>
      <c r="I301" s="239"/>
      <c r="J301" s="240">
        <f>ROUND(I301*H301,2)</f>
        <v>0</v>
      </c>
      <c r="K301" s="241"/>
      <c r="L301" s="242"/>
      <c r="M301" s="243" t="s">
        <v>1</v>
      </c>
      <c r="N301" s="244" t="s">
        <v>38</v>
      </c>
      <c r="O301" s="91"/>
      <c r="P301" s="225">
        <f>O301*H301</f>
        <v>0</v>
      </c>
      <c r="Q301" s="225">
        <v>0.00050000000000000001</v>
      </c>
      <c r="R301" s="225">
        <f>Q301*H301</f>
        <v>0.0015</v>
      </c>
      <c r="S301" s="225">
        <v>0</v>
      </c>
      <c r="T301" s="226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7" t="s">
        <v>174</v>
      </c>
      <c r="AT301" s="227" t="s">
        <v>133</v>
      </c>
      <c r="AU301" s="227" t="s">
        <v>83</v>
      </c>
      <c r="AY301" s="17" t="s">
        <v>120</v>
      </c>
      <c r="BE301" s="228">
        <f>IF(N301="základní",J301,0)</f>
        <v>0</v>
      </c>
      <c r="BF301" s="228">
        <f>IF(N301="snížená",J301,0)</f>
        <v>0</v>
      </c>
      <c r="BG301" s="228">
        <f>IF(N301="zákl. přenesená",J301,0)</f>
        <v>0</v>
      </c>
      <c r="BH301" s="228">
        <f>IF(N301="sníž. přenesená",J301,0)</f>
        <v>0</v>
      </c>
      <c r="BI301" s="228">
        <f>IF(N301="nulová",J301,0)</f>
        <v>0</v>
      </c>
      <c r="BJ301" s="17" t="s">
        <v>81</v>
      </c>
      <c r="BK301" s="228">
        <f>ROUND(I301*H301,2)</f>
        <v>0</v>
      </c>
      <c r="BL301" s="17" t="s">
        <v>166</v>
      </c>
      <c r="BM301" s="227" t="s">
        <v>497</v>
      </c>
    </row>
    <row r="302" s="2" customFormat="1">
      <c r="A302" s="38"/>
      <c r="B302" s="39"/>
      <c r="C302" s="40"/>
      <c r="D302" s="229" t="s">
        <v>130</v>
      </c>
      <c r="E302" s="40"/>
      <c r="F302" s="230" t="s">
        <v>496</v>
      </c>
      <c r="G302" s="40"/>
      <c r="H302" s="40"/>
      <c r="I302" s="231"/>
      <c r="J302" s="40"/>
      <c r="K302" s="40"/>
      <c r="L302" s="44"/>
      <c r="M302" s="232"/>
      <c r="N302" s="233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130</v>
      </c>
      <c r="AU302" s="17" t="s">
        <v>83</v>
      </c>
    </row>
    <row r="303" s="2" customFormat="1" ht="24.15" customHeight="1">
      <c r="A303" s="38"/>
      <c r="B303" s="39"/>
      <c r="C303" s="215" t="s">
        <v>498</v>
      </c>
      <c r="D303" s="215" t="s">
        <v>124</v>
      </c>
      <c r="E303" s="216" t="s">
        <v>499</v>
      </c>
      <c r="F303" s="217" t="s">
        <v>500</v>
      </c>
      <c r="G303" s="218" t="s">
        <v>211</v>
      </c>
      <c r="H303" s="219">
        <v>0.031</v>
      </c>
      <c r="I303" s="220"/>
      <c r="J303" s="221">
        <f>ROUND(I303*H303,2)</f>
        <v>0</v>
      </c>
      <c r="K303" s="222"/>
      <c r="L303" s="44"/>
      <c r="M303" s="223" t="s">
        <v>1</v>
      </c>
      <c r="N303" s="224" t="s">
        <v>38</v>
      </c>
      <c r="O303" s="91"/>
      <c r="P303" s="225">
        <f>O303*H303</f>
        <v>0</v>
      </c>
      <c r="Q303" s="225">
        <v>0</v>
      </c>
      <c r="R303" s="225">
        <f>Q303*H303</f>
        <v>0</v>
      </c>
      <c r="S303" s="225">
        <v>0</v>
      </c>
      <c r="T303" s="226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7" t="s">
        <v>166</v>
      </c>
      <c r="AT303" s="227" t="s">
        <v>124</v>
      </c>
      <c r="AU303" s="227" t="s">
        <v>83</v>
      </c>
      <c r="AY303" s="17" t="s">
        <v>120</v>
      </c>
      <c r="BE303" s="228">
        <f>IF(N303="základní",J303,0)</f>
        <v>0</v>
      </c>
      <c r="BF303" s="228">
        <f>IF(N303="snížená",J303,0)</f>
        <v>0</v>
      </c>
      <c r="BG303" s="228">
        <f>IF(N303="zákl. přenesená",J303,0)</f>
        <v>0</v>
      </c>
      <c r="BH303" s="228">
        <f>IF(N303="sníž. přenesená",J303,0)</f>
        <v>0</v>
      </c>
      <c r="BI303" s="228">
        <f>IF(N303="nulová",J303,0)</f>
        <v>0</v>
      </c>
      <c r="BJ303" s="17" t="s">
        <v>81</v>
      </c>
      <c r="BK303" s="228">
        <f>ROUND(I303*H303,2)</f>
        <v>0</v>
      </c>
      <c r="BL303" s="17" t="s">
        <v>166</v>
      </c>
      <c r="BM303" s="227" t="s">
        <v>501</v>
      </c>
    </row>
    <row r="304" s="2" customFormat="1">
      <c r="A304" s="38"/>
      <c r="B304" s="39"/>
      <c r="C304" s="40"/>
      <c r="D304" s="229" t="s">
        <v>130</v>
      </c>
      <c r="E304" s="40"/>
      <c r="F304" s="230" t="s">
        <v>502</v>
      </c>
      <c r="G304" s="40"/>
      <c r="H304" s="40"/>
      <c r="I304" s="231"/>
      <c r="J304" s="40"/>
      <c r="K304" s="40"/>
      <c r="L304" s="44"/>
      <c r="M304" s="232"/>
      <c r="N304" s="233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130</v>
      </c>
      <c r="AU304" s="17" t="s">
        <v>83</v>
      </c>
    </row>
    <row r="305" s="2" customFormat="1" ht="24.15" customHeight="1">
      <c r="A305" s="38"/>
      <c r="B305" s="39"/>
      <c r="C305" s="215" t="s">
        <v>503</v>
      </c>
      <c r="D305" s="215" t="s">
        <v>124</v>
      </c>
      <c r="E305" s="216" t="s">
        <v>504</v>
      </c>
      <c r="F305" s="217" t="s">
        <v>505</v>
      </c>
      <c r="G305" s="218" t="s">
        <v>211</v>
      </c>
      <c r="H305" s="219">
        <v>0.031</v>
      </c>
      <c r="I305" s="220"/>
      <c r="J305" s="221">
        <f>ROUND(I305*H305,2)</f>
        <v>0</v>
      </c>
      <c r="K305" s="222"/>
      <c r="L305" s="44"/>
      <c r="M305" s="223" t="s">
        <v>1</v>
      </c>
      <c r="N305" s="224" t="s">
        <v>38</v>
      </c>
      <c r="O305" s="91"/>
      <c r="P305" s="225">
        <f>O305*H305</f>
        <v>0</v>
      </c>
      <c r="Q305" s="225">
        <v>0</v>
      </c>
      <c r="R305" s="225">
        <f>Q305*H305</f>
        <v>0</v>
      </c>
      <c r="S305" s="225">
        <v>0</v>
      </c>
      <c r="T305" s="226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7" t="s">
        <v>166</v>
      </c>
      <c r="AT305" s="227" t="s">
        <v>124</v>
      </c>
      <c r="AU305" s="227" t="s">
        <v>83</v>
      </c>
      <c r="AY305" s="17" t="s">
        <v>120</v>
      </c>
      <c r="BE305" s="228">
        <f>IF(N305="základní",J305,0)</f>
        <v>0</v>
      </c>
      <c r="BF305" s="228">
        <f>IF(N305="snížená",J305,0)</f>
        <v>0</v>
      </c>
      <c r="BG305" s="228">
        <f>IF(N305="zákl. přenesená",J305,0)</f>
        <v>0</v>
      </c>
      <c r="BH305" s="228">
        <f>IF(N305="sníž. přenesená",J305,0)</f>
        <v>0</v>
      </c>
      <c r="BI305" s="228">
        <f>IF(N305="nulová",J305,0)</f>
        <v>0</v>
      </c>
      <c r="BJ305" s="17" t="s">
        <v>81</v>
      </c>
      <c r="BK305" s="228">
        <f>ROUND(I305*H305,2)</f>
        <v>0</v>
      </c>
      <c r="BL305" s="17" t="s">
        <v>166</v>
      </c>
      <c r="BM305" s="227" t="s">
        <v>506</v>
      </c>
    </row>
    <row r="306" s="2" customFormat="1">
      <c r="A306" s="38"/>
      <c r="B306" s="39"/>
      <c r="C306" s="40"/>
      <c r="D306" s="229" t="s">
        <v>130</v>
      </c>
      <c r="E306" s="40"/>
      <c r="F306" s="230" t="s">
        <v>507</v>
      </c>
      <c r="G306" s="40"/>
      <c r="H306" s="40"/>
      <c r="I306" s="231"/>
      <c r="J306" s="40"/>
      <c r="K306" s="40"/>
      <c r="L306" s="44"/>
      <c r="M306" s="232"/>
      <c r="N306" s="233"/>
      <c r="O306" s="91"/>
      <c r="P306" s="91"/>
      <c r="Q306" s="91"/>
      <c r="R306" s="91"/>
      <c r="S306" s="91"/>
      <c r="T306" s="92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130</v>
      </c>
      <c r="AU306" s="17" t="s">
        <v>83</v>
      </c>
    </row>
    <row r="307" s="12" customFormat="1" ht="22.8" customHeight="1">
      <c r="A307" s="12"/>
      <c r="B307" s="199"/>
      <c r="C307" s="200"/>
      <c r="D307" s="201" t="s">
        <v>72</v>
      </c>
      <c r="E307" s="213" t="s">
        <v>508</v>
      </c>
      <c r="F307" s="213" t="s">
        <v>509</v>
      </c>
      <c r="G307" s="200"/>
      <c r="H307" s="200"/>
      <c r="I307" s="203"/>
      <c r="J307" s="214">
        <f>BK307</f>
        <v>0</v>
      </c>
      <c r="K307" s="200"/>
      <c r="L307" s="205"/>
      <c r="M307" s="206"/>
      <c r="N307" s="207"/>
      <c r="O307" s="207"/>
      <c r="P307" s="208">
        <f>SUM(P308:P323)</f>
        <v>0</v>
      </c>
      <c r="Q307" s="207"/>
      <c r="R307" s="208">
        <f>SUM(R308:R323)</f>
        <v>0.031099999999999999</v>
      </c>
      <c r="S307" s="207"/>
      <c r="T307" s="209">
        <f>SUM(T308:T323)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10" t="s">
        <v>83</v>
      </c>
      <c r="AT307" s="211" t="s">
        <v>72</v>
      </c>
      <c r="AU307" s="211" t="s">
        <v>81</v>
      </c>
      <c r="AY307" s="210" t="s">
        <v>120</v>
      </c>
      <c r="BK307" s="212">
        <f>SUM(BK308:BK323)</f>
        <v>0</v>
      </c>
    </row>
    <row r="308" s="2" customFormat="1" ht="24.15" customHeight="1">
      <c r="A308" s="38"/>
      <c r="B308" s="39"/>
      <c r="C308" s="215" t="s">
        <v>121</v>
      </c>
      <c r="D308" s="215" t="s">
        <v>124</v>
      </c>
      <c r="E308" s="216" t="s">
        <v>510</v>
      </c>
      <c r="F308" s="217" t="s">
        <v>511</v>
      </c>
      <c r="G308" s="218" t="s">
        <v>165</v>
      </c>
      <c r="H308" s="219">
        <v>14</v>
      </c>
      <c r="I308" s="220"/>
      <c r="J308" s="221">
        <f>ROUND(I308*H308,2)</f>
        <v>0</v>
      </c>
      <c r="K308" s="222"/>
      <c r="L308" s="44"/>
      <c r="M308" s="223" t="s">
        <v>1</v>
      </c>
      <c r="N308" s="224" t="s">
        <v>38</v>
      </c>
      <c r="O308" s="91"/>
      <c r="P308" s="225">
        <f>O308*H308</f>
        <v>0</v>
      </c>
      <c r="Q308" s="225">
        <v>0.00048000000000000001</v>
      </c>
      <c r="R308" s="225">
        <f>Q308*H308</f>
        <v>0.0067200000000000003</v>
      </c>
      <c r="S308" s="225">
        <v>0</v>
      </c>
      <c r="T308" s="226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7" t="s">
        <v>166</v>
      </c>
      <c r="AT308" s="227" t="s">
        <v>124</v>
      </c>
      <c r="AU308" s="227" t="s">
        <v>83</v>
      </c>
      <c r="AY308" s="17" t="s">
        <v>120</v>
      </c>
      <c r="BE308" s="228">
        <f>IF(N308="základní",J308,0)</f>
        <v>0</v>
      </c>
      <c r="BF308" s="228">
        <f>IF(N308="snížená",J308,0)</f>
        <v>0</v>
      </c>
      <c r="BG308" s="228">
        <f>IF(N308="zákl. přenesená",J308,0)</f>
        <v>0</v>
      </c>
      <c r="BH308" s="228">
        <f>IF(N308="sníž. přenesená",J308,0)</f>
        <v>0</v>
      </c>
      <c r="BI308" s="228">
        <f>IF(N308="nulová",J308,0)</f>
        <v>0</v>
      </c>
      <c r="BJ308" s="17" t="s">
        <v>81</v>
      </c>
      <c r="BK308" s="228">
        <f>ROUND(I308*H308,2)</f>
        <v>0</v>
      </c>
      <c r="BL308" s="17" t="s">
        <v>166</v>
      </c>
      <c r="BM308" s="227" t="s">
        <v>512</v>
      </c>
    </row>
    <row r="309" s="2" customFormat="1">
      <c r="A309" s="38"/>
      <c r="B309" s="39"/>
      <c r="C309" s="40"/>
      <c r="D309" s="229" t="s">
        <v>130</v>
      </c>
      <c r="E309" s="40"/>
      <c r="F309" s="230" t="s">
        <v>513</v>
      </c>
      <c r="G309" s="40"/>
      <c r="H309" s="40"/>
      <c r="I309" s="231"/>
      <c r="J309" s="40"/>
      <c r="K309" s="40"/>
      <c r="L309" s="44"/>
      <c r="M309" s="232"/>
      <c r="N309" s="233"/>
      <c r="O309" s="91"/>
      <c r="P309" s="91"/>
      <c r="Q309" s="91"/>
      <c r="R309" s="91"/>
      <c r="S309" s="91"/>
      <c r="T309" s="92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130</v>
      </c>
      <c r="AU309" s="17" t="s">
        <v>83</v>
      </c>
    </row>
    <row r="310" s="2" customFormat="1" ht="24.15" customHeight="1">
      <c r="A310" s="38"/>
      <c r="B310" s="39"/>
      <c r="C310" s="215" t="s">
        <v>514</v>
      </c>
      <c r="D310" s="215" t="s">
        <v>124</v>
      </c>
      <c r="E310" s="216" t="s">
        <v>515</v>
      </c>
      <c r="F310" s="217" t="s">
        <v>516</v>
      </c>
      <c r="G310" s="218" t="s">
        <v>165</v>
      </c>
      <c r="H310" s="219">
        <v>18</v>
      </c>
      <c r="I310" s="220"/>
      <c r="J310" s="221">
        <f>ROUND(I310*H310,2)</f>
        <v>0</v>
      </c>
      <c r="K310" s="222"/>
      <c r="L310" s="44"/>
      <c r="M310" s="223" t="s">
        <v>1</v>
      </c>
      <c r="N310" s="224" t="s">
        <v>38</v>
      </c>
      <c r="O310" s="91"/>
      <c r="P310" s="225">
        <f>O310*H310</f>
        <v>0</v>
      </c>
      <c r="Q310" s="225">
        <v>0.00060999999999999997</v>
      </c>
      <c r="R310" s="225">
        <f>Q310*H310</f>
        <v>0.01098</v>
      </c>
      <c r="S310" s="225">
        <v>0</v>
      </c>
      <c r="T310" s="226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7" t="s">
        <v>166</v>
      </c>
      <c r="AT310" s="227" t="s">
        <v>124</v>
      </c>
      <c r="AU310" s="227" t="s">
        <v>83</v>
      </c>
      <c r="AY310" s="17" t="s">
        <v>120</v>
      </c>
      <c r="BE310" s="228">
        <f>IF(N310="základní",J310,0)</f>
        <v>0</v>
      </c>
      <c r="BF310" s="228">
        <f>IF(N310="snížená",J310,0)</f>
        <v>0</v>
      </c>
      <c r="BG310" s="228">
        <f>IF(N310="zákl. přenesená",J310,0)</f>
        <v>0</v>
      </c>
      <c r="BH310" s="228">
        <f>IF(N310="sníž. přenesená",J310,0)</f>
        <v>0</v>
      </c>
      <c r="BI310" s="228">
        <f>IF(N310="nulová",J310,0)</f>
        <v>0</v>
      </c>
      <c r="BJ310" s="17" t="s">
        <v>81</v>
      </c>
      <c r="BK310" s="228">
        <f>ROUND(I310*H310,2)</f>
        <v>0</v>
      </c>
      <c r="BL310" s="17" t="s">
        <v>166</v>
      </c>
      <c r="BM310" s="227" t="s">
        <v>517</v>
      </c>
    </row>
    <row r="311" s="2" customFormat="1">
      <c r="A311" s="38"/>
      <c r="B311" s="39"/>
      <c r="C311" s="40"/>
      <c r="D311" s="229" t="s">
        <v>130</v>
      </c>
      <c r="E311" s="40"/>
      <c r="F311" s="230" t="s">
        <v>518</v>
      </c>
      <c r="G311" s="40"/>
      <c r="H311" s="40"/>
      <c r="I311" s="231"/>
      <c r="J311" s="40"/>
      <c r="K311" s="40"/>
      <c r="L311" s="44"/>
      <c r="M311" s="232"/>
      <c r="N311" s="233"/>
      <c r="O311" s="91"/>
      <c r="P311" s="91"/>
      <c r="Q311" s="91"/>
      <c r="R311" s="91"/>
      <c r="S311" s="91"/>
      <c r="T311" s="92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130</v>
      </c>
      <c r="AU311" s="17" t="s">
        <v>83</v>
      </c>
    </row>
    <row r="312" s="2" customFormat="1" ht="24.15" customHeight="1">
      <c r="A312" s="38"/>
      <c r="B312" s="39"/>
      <c r="C312" s="215" t="s">
        <v>519</v>
      </c>
      <c r="D312" s="215" t="s">
        <v>124</v>
      </c>
      <c r="E312" s="216" t="s">
        <v>520</v>
      </c>
      <c r="F312" s="217" t="s">
        <v>521</v>
      </c>
      <c r="G312" s="218" t="s">
        <v>165</v>
      </c>
      <c r="H312" s="219">
        <v>10</v>
      </c>
      <c r="I312" s="220"/>
      <c r="J312" s="221">
        <f>ROUND(I312*H312,2)</f>
        <v>0</v>
      </c>
      <c r="K312" s="222"/>
      <c r="L312" s="44"/>
      <c r="M312" s="223" t="s">
        <v>1</v>
      </c>
      <c r="N312" s="224" t="s">
        <v>38</v>
      </c>
      <c r="O312" s="91"/>
      <c r="P312" s="225">
        <f>O312*H312</f>
        <v>0</v>
      </c>
      <c r="Q312" s="225">
        <v>0.00073999999999999999</v>
      </c>
      <c r="R312" s="225">
        <f>Q312*H312</f>
        <v>0.0074000000000000003</v>
      </c>
      <c r="S312" s="225">
        <v>0</v>
      </c>
      <c r="T312" s="226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7" t="s">
        <v>166</v>
      </c>
      <c r="AT312" s="227" t="s">
        <v>124</v>
      </c>
      <c r="AU312" s="227" t="s">
        <v>83</v>
      </c>
      <c r="AY312" s="17" t="s">
        <v>120</v>
      </c>
      <c r="BE312" s="228">
        <f>IF(N312="základní",J312,0)</f>
        <v>0</v>
      </c>
      <c r="BF312" s="228">
        <f>IF(N312="snížená",J312,0)</f>
        <v>0</v>
      </c>
      <c r="BG312" s="228">
        <f>IF(N312="zákl. přenesená",J312,0)</f>
        <v>0</v>
      </c>
      <c r="BH312" s="228">
        <f>IF(N312="sníž. přenesená",J312,0)</f>
        <v>0</v>
      </c>
      <c r="BI312" s="228">
        <f>IF(N312="nulová",J312,0)</f>
        <v>0</v>
      </c>
      <c r="BJ312" s="17" t="s">
        <v>81</v>
      </c>
      <c r="BK312" s="228">
        <f>ROUND(I312*H312,2)</f>
        <v>0</v>
      </c>
      <c r="BL312" s="17" t="s">
        <v>166</v>
      </c>
      <c r="BM312" s="227" t="s">
        <v>522</v>
      </c>
    </row>
    <row r="313" s="2" customFormat="1">
      <c r="A313" s="38"/>
      <c r="B313" s="39"/>
      <c r="C313" s="40"/>
      <c r="D313" s="229" t="s">
        <v>130</v>
      </c>
      <c r="E313" s="40"/>
      <c r="F313" s="230" t="s">
        <v>523</v>
      </c>
      <c r="G313" s="40"/>
      <c r="H313" s="40"/>
      <c r="I313" s="231"/>
      <c r="J313" s="40"/>
      <c r="K313" s="40"/>
      <c r="L313" s="44"/>
      <c r="M313" s="232"/>
      <c r="N313" s="233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130</v>
      </c>
      <c r="AU313" s="17" t="s">
        <v>83</v>
      </c>
    </row>
    <row r="314" s="2" customFormat="1" ht="16.5" customHeight="1">
      <c r="A314" s="38"/>
      <c r="B314" s="39"/>
      <c r="C314" s="215" t="s">
        <v>524</v>
      </c>
      <c r="D314" s="215" t="s">
        <v>124</v>
      </c>
      <c r="E314" s="216" t="s">
        <v>525</v>
      </c>
      <c r="F314" s="217" t="s">
        <v>526</v>
      </c>
      <c r="G314" s="218" t="s">
        <v>165</v>
      </c>
      <c r="H314" s="219">
        <v>42</v>
      </c>
      <c r="I314" s="220"/>
      <c r="J314" s="221">
        <f>ROUND(I314*H314,2)</f>
        <v>0</v>
      </c>
      <c r="K314" s="222"/>
      <c r="L314" s="44"/>
      <c r="M314" s="223" t="s">
        <v>1</v>
      </c>
      <c r="N314" s="224" t="s">
        <v>38</v>
      </c>
      <c r="O314" s="91"/>
      <c r="P314" s="225">
        <f>O314*H314</f>
        <v>0</v>
      </c>
      <c r="Q314" s="225">
        <v>0</v>
      </c>
      <c r="R314" s="225">
        <f>Q314*H314</f>
        <v>0</v>
      </c>
      <c r="S314" s="225">
        <v>0</v>
      </c>
      <c r="T314" s="226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27" t="s">
        <v>166</v>
      </c>
      <c r="AT314" s="227" t="s">
        <v>124</v>
      </c>
      <c r="AU314" s="227" t="s">
        <v>83</v>
      </c>
      <c r="AY314" s="17" t="s">
        <v>120</v>
      </c>
      <c r="BE314" s="228">
        <f>IF(N314="základní",J314,0)</f>
        <v>0</v>
      </c>
      <c r="BF314" s="228">
        <f>IF(N314="snížená",J314,0)</f>
        <v>0</v>
      </c>
      <c r="BG314" s="228">
        <f>IF(N314="zákl. přenesená",J314,0)</f>
        <v>0</v>
      </c>
      <c r="BH314" s="228">
        <f>IF(N314="sníž. přenesená",J314,0)</f>
        <v>0</v>
      </c>
      <c r="BI314" s="228">
        <f>IF(N314="nulová",J314,0)</f>
        <v>0</v>
      </c>
      <c r="BJ314" s="17" t="s">
        <v>81</v>
      </c>
      <c r="BK314" s="228">
        <f>ROUND(I314*H314,2)</f>
        <v>0</v>
      </c>
      <c r="BL314" s="17" t="s">
        <v>166</v>
      </c>
      <c r="BM314" s="227" t="s">
        <v>527</v>
      </c>
    </row>
    <row r="315" s="2" customFormat="1">
      <c r="A315" s="38"/>
      <c r="B315" s="39"/>
      <c r="C315" s="40"/>
      <c r="D315" s="229" t="s">
        <v>130</v>
      </c>
      <c r="E315" s="40"/>
      <c r="F315" s="230" t="s">
        <v>528</v>
      </c>
      <c r="G315" s="40"/>
      <c r="H315" s="40"/>
      <c r="I315" s="231"/>
      <c r="J315" s="40"/>
      <c r="K315" s="40"/>
      <c r="L315" s="44"/>
      <c r="M315" s="232"/>
      <c r="N315" s="233"/>
      <c r="O315" s="91"/>
      <c r="P315" s="91"/>
      <c r="Q315" s="91"/>
      <c r="R315" s="91"/>
      <c r="S315" s="91"/>
      <c r="T315" s="92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130</v>
      </c>
      <c r="AU315" s="17" t="s">
        <v>83</v>
      </c>
    </row>
    <row r="316" s="13" customFormat="1">
      <c r="A316" s="13"/>
      <c r="B316" s="245"/>
      <c r="C316" s="246"/>
      <c r="D316" s="229" t="s">
        <v>169</v>
      </c>
      <c r="E316" s="247" t="s">
        <v>1</v>
      </c>
      <c r="F316" s="248" t="s">
        <v>529</v>
      </c>
      <c r="G316" s="246"/>
      <c r="H316" s="249">
        <v>42</v>
      </c>
      <c r="I316" s="250"/>
      <c r="J316" s="246"/>
      <c r="K316" s="246"/>
      <c r="L316" s="251"/>
      <c r="M316" s="252"/>
      <c r="N316" s="253"/>
      <c r="O316" s="253"/>
      <c r="P316" s="253"/>
      <c r="Q316" s="253"/>
      <c r="R316" s="253"/>
      <c r="S316" s="253"/>
      <c r="T316" s="25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5" t="s">
        <v>169</v>
      </c>
      <c r="AU316" s="255" t="s">
        <v>83</v>
      </c>
      <c r="AV316" s="13" t="s">
        <v>83</v>
      </c>
      <c r="AW316" s="13" t="s">
        <v>30</v>
      </c>
      <c r="AX316" s="13" t="s">
        <v>81</v>
      </c>
      <c r="AY316" s="255" t="s">
        <v>120</v>
      </c>
    </row>
    <row r="317" s="2" customFormat="1" ht="33" customHeight="1">
      <c r="A317" s="38"/>
      <c r="B317" s="39"/>
      <c r="C317" s="215" t="s">
        <v>530</v>
      </c>
      <c r="D317" s="215" t="s">
        <v>124</v>
      </c>
      <c r="E317" s="216" t="s">
        <v>531</v>
      </c>
      <c r="F317" s="217" t="s">
        <v>532</v>
      </c>
      <c r="G317" s="218" t="s">
        <v>165</v>
      </c>
      <c r="H317" s="219">
        <v>30</v>
      </c>
      <c r="I317" s="220"/>
      <c r="J317" s="221">
        <f>ROUND(I317*H317,2)</f>
        <v>0</v>
      </c>
      <c r="K317" s="222"/>
      <c r="L317" s="44"/>
      <c r="M317" s="223" t="s">
        <v>1</v>
      </c>
      <c r="N317" s="224" t="s">
        <v>38</v>
      </c>
      <c r="O317" s="91"/>
      <c r="P317" s="225">
        <f>O317*H317</f>
        <v>0</v>
      </c>
      <c r="Q317" s="225">
        <v>0.00020000000000000001</v>
      </c>
      <c r="R317" s="225">
        <f>Q317*H317</f>
        <v>0.0060000000000000001</v>
      </c>
      <c r="S317" s="225">
        <v>0</v>
      </c>
      <c r="T317" s="226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7" t="s">
        <v>166</v>
      </c>
      <c r="AT317" s="227" t="s">
        <v>124</v>
      </c>
      <c r="AU317" s="227" t="s">
        <v>83</v>
      </c>
      <c r="AY317" s="17" t="s">
        <v>120</v>
      </c>
      <c r="BE317" s="228">
        <f>IF(N317="základní",J317,0)</f>
        <v>0</v>
      </c>
      <c r="BF317" s="228">
        <f>IF(N317="snížená",J317,0)</f>
        <v>0</v>
      </c>
      <c r="BG317" s="228">
        <f>IF(N317="zákl. přenesená",J317,0)</f>
        <v>0</v>
      </c>
      <c r="BH317" s="228">
        <f>IF(N317="sníž. přenesená",J317,0)</f>
        <v>0</v>
      </c>
      <c r="BI317" s="228">
        <f>IF(N317="nulová",J317,0)</f>
        <v>0</v>
      </c>
      <c r="BJ317" s="17" t="s">
        <v>81</v>
      </c>
      <c r="BK317" s="228">
        <f>ROUND(I317*H317,2)</f>
        <v>0</v>
      </c>
      <c r="BL317" s="17" t="s">
        <v>166</v>
      </c>
      <c r="BM317" s="227" t="s">
        <v>533</v>
      </c>
    </row>
    <row r="318" s="2" customFormat="1">
      <c r="A318" s="38"/>
      <c r="B318" s="39"/>
      <c r="C318" s="40"/>
      <c r="D318" s="229" t="s">
        <v>130</v>
      </c>
      <c r="E318" s="40"/>
      <c r="F318" s="230" t="s">
        <v>534</v>
      </c>
      <c r="G318" s="40"/>
      <c r="H318" s="40"/>
      <c r="I318" s="231"/>
      <c r="J318" s="40"/>
      <c r="K318" s="40"/>
      <c r="L318" s="44"/>
      <c r="M318" s="232"/>
      <c r="N318" s="233"/>
      <c r="O318" s="91"/>
      <c r="P318" s="91"/>
      <c r="Q318" s="91"/>
      <c r="R318" s="91"/>
      <c r="S318" s="91"/>
      <c r="T318" s="92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130</v>
      </c>
      <c r="AU318" s="17" t="s">
        <v>83</v>
      </c>
    </row>
    <row r="319" s="13" customFormat="1">
      <c r="A319" s="13"/>
      <c r="B319" s="245"/>
      <c r="C319" s="246"/>
      <c r="D319" s="229" t="s">
        <v>169</v>
      </c>
      <c r="E319" s="247" t="s">
        <v>1</v>
      </c>
      <c r="F319" s="248" t="s">
        <v>535</v>
      </c>
      <c r="G319" s="246"/>
      <c r="H319" s="249">
        <v>30</v>
      </c>
      <c r="I319" s="250"/>
      <c r="J319" s="246"/>
      <c r="K319" s="246"/>
      <c r="L319" s="251"/>
      <c r="M319" s="252"/>
      <c r="N319" s="253"/>
      <c r="O319" s="253"/>
      <c r="P319" s="253"/>
      <c r="Q319" s="253"/>
      <c r="R319" s="253"/>
      <c r="S319" s="253"/>
      <c r="T319" s="254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5" t="s">
        <v>169</v>
      </c>
      <c r="AU319" s="255" t="s">
        <v>83</v>
      </c>
      <c r="AV319" s="13" t="s">
        <v>83</v>
      </c>
      <c r="AW319" s="13" t="s">
        <v>30</v>
      </c>
      <c r="AX319" s="13" t="s">
        <v>81</v>
      </c>
      <c r="AY319" s="255" t="s">
        <v>120</v>
      </c>
    </row>
    <row r="320" s="2" customFormat="1" ht="24.15" customHeight="1">
      <c r="A320" s="38"/>
      <c r="B320" s="39"/>
      <c r="C320" s="215" t="s">
        <v>536</v>
      </c>
      <c r="D320" s="215" t="s">
        <v>124</v>
      </c>
      <c r="E320" s="216" t="s">
        <v>537</v>
      </c>
      <c r="F320" s="217" t="s">
        <v>538</v>
      </c>
      <c r="G320" s="218" t="s">
        <v>211</v>
      </c>
      <c r="H320" s="219">
        <v>0.031</v>
      </c>
      <c r="I320" s="220"/>
      <c r="J320" s="221">
        <f>ROUND(I320*H320,2)</f>
        <v>0</v>
      </c>
      <c r="K320" s="222"/>
      <c r="L320" s="44"/>
      <c r="M320" s="223" t="s">
        <v>1</v>
      </c>
      <c r="N320" s="224" t="s">
        <v>38</v>
      </c>
      <c r="O320" s="91"/>
      <c r="P320" s="225">
        <f>O320*H320</f>
        <v>0</v>
      </c>
      <c r="Q320" s="225">
        <v>0</v>
      </c>
      <c r="R320" s="225">
        <f>Q320*H320</f>
        <v>0</v>
      </c>
      <c r="S320" s="225">
        <v>0</v>
      </c>
      <c r="T320" s="226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7" t="s">
        <v>166</v>
      </c>
      <c r="AT320" s="227" t="s">
        <v>124</v>
      </c>
      <c r="AU320" s="227" t="s">
        <v>83</v>
      </c>
      <c r="AY320" s="17" t="s">
        <v>120</v>
      </c>
      <c r="BE320" s="228">
        <f>IF(N320="základní",J320,0)</f>
        <v>0</v>
      </c>
      <c r="BF320" s="228">
        <f>IF(N320="snížená",J320,0)</f>
        <v>0</v>
      </c>
      <c r="BG320" s="228">
        <f>IF(N320="zákl. přenesená",J320,0)</f>
        <v>0</v>
      </c>
      <c r="BH320" s="228">
        <f>IF(N320="sníž. přenesená",J320,0)</f>
        <v>0</v>
      </c>
      <c r="BI320" s="228">
        <f>IF(N320="nulová",J320,0)</f>
        <v>0</v>
      </c>
      <c r="BJ320" s="17" t="s">
        <v>81</v>
      </c>
      <c r="BK320" s="228">
        <f>ROUND(I320*H320,2)</f>
        <v>0</v>
      </c>
      <c r="BL320" s="17" t="s">
        <v>166</v>
      </c>
      <c r="BM320" s="227" t="s">
        <v>539</v>
      </c>
    </row>
    <row r="321" s="2" customFormat="1">
      <c r="A321" s="38"/>
      <c r="B321" s="39"/>
      <c r="C321" s="40"/>
      <c r="D321" s="229" t="s">
        <v>130</v>
      </c>
      <c r="E321" s="40"/>
      <c r="F321" s="230" t="s">
        <v>540</v>
      </c>
      <c r="G321" s="40"/>
      <c r="H321" s="40"/>
      <c r="I321" s="231"/>
      <c r="J321" s="40"/>
      <c r="K321" s="40"/>
      <c r="L321" s="44"/>
      <c r="M321" s="232"/>
      <c r="N321" s="233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130</v>
      </c>
      <c r="AU321" s="17" t="s">
        <v>83</v>
      </c>
    </row>
    <row r="322" s="2" customFormat="1" ht="24.15" customHeight="1">
      <c r="A322" s="38"/>
      <c r="B322" s="39"/>
      <c r="C322" s="215" t="s">
        <v>541</v>
      </c>
      <c r="D322" s="215" t="s">
        <v>124</v>
      </c>
      <c r="E322" s="216" t="s">
        <v>542</v>
      </c>
      <c r="F322" s="217" t="s">
        <v>543</v>
      </c>
      <c r="G322" s="218" t="s">
        <v>211</v>
      </c>
      <c r="H322" s="219">
        <v>0.031</v>
      </c>
      <c r="I322" s="220"/>
      <c r="J322" s="221">
        <f>ROUND(I322*H322,2)</f>
        <v>0</v>
      </c>
      <c r="K322" s="222"/>
      <c r="L322" s="44"/>
      <c r="M322" s="223" t="s">
        <v>1</v>
      </c>
      <c r="N322" s="224" t="s">
        <v>38</v>
      </c>
      <c r="O322" s="91"/>
      <c r="P322" s="225">
        <f>O322*H322</f>
        <v>0</v>
      </c>
      <c r="Q322" s="225">
        <v>0</v>
      </c>
      <c r="R322" s="225">
        <f>Q322*H322</f>
        <v>0</v>
      </c>
      <c r="S322" s="225">
        <v>0</v>
      </c>
      <c r="T322" s="226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7" t="s">
        <v>166</v>
      </c>
      <c r="AT322" s="227" t="s">
        <v>124</v>
      </c>
      <c r="AU322" s="227" t="s">
        <v>83</v>
      </c>
      <c r="AY322" s="17" t="s">
        <v>120</v>
      </c>
      <c r="BE322" s="228">
        <f>IF(N322="základní",J322,0)</f>
        <v>0</v>
      </c>
      <c r="BF322" s="228">
        <f>IF(N322="snížená",J322,0)</f>
        <v>0</v>
      </c>
      <c r="BG322" s="228">
        <f>IF(N322="zákl. přenesená",J322,0)</f>
        <v>0</v>
      </c>
      <c r="BH322" s="228">
        <f>IF(N322="sníž. přenesená",J322,0)</f>
        <v>0</v>
      </c>
      <c r="BI322" s="228">
        <f>IF(N322="nulová",J322,0)</f>
        <v>0</v>
      </c>
      <c r="BJ322" s="17" t="s">
        <v>81</v>
      </c>
      <c r="BK322" s="228">
        <f>ROUND(I322*H322,2)</f>
        <v>0</v>
      </c>
      <c r="BL322" s="17" t="s">
        <v>166</v>
      </c>
      <c r="BM322" s="227" t="s">
        <v>544</v>
      </c>
    </row>
    <row r="323" s="2" customFormat="1">
      <c r="A323" s="38"/>
      <c r="B323" s="39"/>
      <c r="C323" s="40"/>
      <c r="D323" s="229" t="s">
        <v>130</v>
      </c>
      <c r="E323" s="40"/>
      <c r="F323" s="230" t="s">
        <v>545</v>
      </c>
      <c r="G323" s="40"/>
      <c r="H323" s="40"/>
      <c r="I323" s="231"/>
      <c r="J323" s="40"/>
      <c r="K323" s="40"/>
      <c r="L323" s="44"/>
      <c r="M323" s="232"/>
      <c r="N323" s="233"/>
      <c r="O323" s="91"/>
      <c r="P323" s="91"/>
      <c r="Q323" s="91"/>
      <c r="R323" s="91"/>
      <c r="S323" s="91"/>
      <c r="T323" s="92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130</v>
      </c>
      <c r="AU323" s="17" t="s">
        <v>83</v>
      </c>
    </row>
    <row r="324" s="12" customFormat="1" ht="22.8" customHeight="1">
      <c r="A324" s="12"/>
      <c r="B324" s="199"/>
      <c r="C324" s="200"/>
      <c r="D324" s="201" t="s">
        <v>72</v>
      </c>
      <c r="E324" s="213" t="s">
        <v>546</v>
      </c>
      <c r="F324" s="213" t="s">
        <v>547</v>
      </c>
      <c r="G324" s="200"/>
      <c r="H324" s="200"/>
      <c r="I324" s="203"/>
      <c r="J324" s="214">
        <f>BK324</f>
        <v>0</v>
      </c>
      <c r="K324" s="200"/>
      <c r="L324" s="205"/>
      <c r="M324" s="206"/>
      <c r="N324" s="207"/>
      <c r="O324" s="207"/>
      <c r="P324" s="208">
        <f>SUM(P325:P336)</f>
        <v>0</v>
      </c>
      <c r="Q324" s="207"/>
      <c r="R324" s="208">
        <f>SUM(R325:R336)</f>
        <v>0.0041399999999999996</v>
      </c>
      <c r="S324" s="207"/>
      <c r="T324" s="209">
        <f>SUM(T325:T336)</f>
        <v>0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10" t="s">
        <v>83</v>
      </c>
      <c r="AT324" s="211" t="s">
        <v>72</v>
      </c>
      <c r="AU324" s="211" t="s">
        <v>81</v>
      </c>
      <c r="AY324" s="210" t="s">
        <v>120</v>
      </c>
      <c r="BK324" s="212">
        <f>SUM(BK325:BK336)</f>
        <v>0</v>
      </c>
    </row>
    <row r="325" s="2" customFormat="1" ht="24.15" customHeight="1">
      <c r="A325" s="38"/>
      <c r="B325" s="39"/>
      <c r="C325" s="215" t="s">
        <v>548</v>
      </c>
      <c r="D325" s="215" t="s">
        <v>124</v>
      </c>
      <c r="E325" s="216" t="s">
        <v>549</v>
      </c>
      <c r="F325" s="217" t="s">
        <v>550</v>
      </c>
      <c r="G325" s="218" t="s">
        <v>127</v>
      </c>
      <c r="H325" s="219">
        <v>2</v>
      </c>
      <c r="I325" s="220"/>
      <c r="J325" s="221">
        <f>ROUND(I325*H325,2)</f>
        <v>0</v>
      </c>
      <c r="K325" s="222"/>
      <c r="L325" s="44"/>
      <c r="M325" s="223" t="s">
        <v>1</v>
      </c>
      <c r="N325" s="224" t="s">
        <v>38</v>
      </c>
      <c r="O325" s="91"/>
      <c r="P325" s="225">
        <f>O325*H325</f>
        <v>0</v>
      </c>
      <c r="Q325" s="225">
        <v>0.00025999999999999998</v>
      </c>
      <c r="R325" s="225">
        <f>Q325*H325</f>
        <v>0.00051999999999999995</v>
      </c>
      <c r="S325" s="225">
        <v>0</v>
      </c>
      <c r="T325" s="226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7" t="s">
        <v>166</v>
      </c>
      <c r="AT325" s="227" t="s">
        <v>124</v>
      </c>
      <c r="AU325" s="227" t="s">
        <v>83</v>
      </c>
      <c r="AY325" s="17" t="s">
        <v>120</v>
      </c>
      <c r="BE325" s="228">
        <f>IF(N325="základní",J325,0)</f>
        <v>0</v>
      </c>
      <c r="BF325" s="228">
        <f>IF(N325="snížená",J325,0)</f>
        <v>0</v>
      </c>
      <c r="BG325" s="228">
        <f>IF(N325="zákl. přenesená",J325,0)</f>
        <v>0</v>
      </c>
      <c r="BH325" s="228">
        <f>IF(N325="sníž. přenesená",J325,0)</f>
        <v>0</v>
      </c>
      <c r="BI325" s="228">
        <f>IF(N325="nulová",J325,0)</f>
        <v>0</v>
      </c>
      <c r="BJ325" s="17" t="s">
        <v>81</v>
      </c>
      <c r="BK325" s="228">
        <f>ROUND(I325*H325,2)</f>
        <v>0</v>
      </c>
      <c r="BL325" s="17" t="s">
        <v>166</v>
      </c>
      <c r="BM325" s="227" t="s">
        <v>551</v>
      </c>
    </row>
    <row r="326" s="2" customFormat="1">
      <c r="A326" s="38"/>
      <c r="B326" s="39"/>
      <c r="C326" s="40"/>
      <c r="D326" s="229" t="s">
        <v>130</v>
      </c>
      <c r="E326" s="40"/>
      <c r="F326" s="230" t="s">
        <v>552</v>
      </c>
      <c r="G326" s="40"/>
      <c r="H326" s="40"/>
      <c r="I326" s="231"/>
      <c r="J326" s="40"/>
      <c r="K326" s="40"/>
      <c r="L326" s="44"/>
      <c r="M326" s="232"/>
      <c r="N326" s="233"/>
      <c r="O326" s="91"/>
      <c r="P326" s="91"/>
      <c r="Q326" s="91"/>
      <c r="R326" s="91"/>
      <c r="S326" s="91"/>
      <c r="T326" s="92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130</v>
      </c>
      <c r="AU326" s="17" t="s">
        <v>83</v>
      </c>
    </row>
    <row r="327" s="2" customFormat="1" ht="24.15" customHeight="1">
      <c r="A327" s="38"/>
      <c r="B327" s="39"/>
      <c r="C327" s="215" t="s">
        <v>553</v>
      </c>
      <c r="D327" s="215" t="s">
        <v>124</v>
      </c>
      <c r="E327" s="216" t="s">
        <v>554</v>
      </c>
      <c r="F327" s="217" t="s">
        <v>555</v>
      </c>
      <c r="G327" s="218" t="s">
        <v>127</v>
      </c>
      <c r="H327" s="219">
        <v>5</v>
      </c>
      <c r="I327" s="220"/>
      <c r="J327" s="221">
        <f>ROUND(I327*H327,2)</f>
        <v>0</v>
      </c>
      <c r="K327" s="222"/>
      <c r="L327" s="44"/>
      <c r="M327" s="223" t="s">
        <v>1</v>
      </c>
      <c r="N327" s="224" t="s">
        <v>38</v>
      </c>
      <c r="O327" s="91"/>
      <c r="P327" s="225">
        <f>O327*H327</f>
        <v>0</v>
      </c>
      <c r="Q327" s="225">
        <v>0.00020000000000000001</v>
      </c>
      <c r="R327" s="225">
        <f>Q327*H327</f>
        <v>0.001</v>
      </c>
      <c r="S327" s="225">
        <v>0</v>
      </c>
      <c r="T327" s="226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27" t="s">
        <v>166</v>
      </c>
      <c r="AT327" s="227" t="s">
        <v>124</v>
      </c>
      <c r="AU327" s="227" t="s">
        <v>83</v>
      </c>
      <c r="AY327" s="17" t="s">
        <v>120</v>
      </c>
      <c r="BE327" s="228">
        <f>IF(N327="základní",J327,0)</f>
        <v>0</v>
      </c>
      <c r="BF327" s="228">
        <f>IF(N327="snížená",J327,0)</f>
        <v>0</v>
      </c>
      <c r="BG327" s="228">
        <f>IF(N327="zákl. přenesená",J327,0)</f>
        <v>0</v>
      </c>
      <c r="BH327" s="228">
        <f>IF(N327="sníž. přenesená",J327,0)</f>
        <v>0</v>
      </c>
      <c r="BI327" s="228">
        <f>IF(N327="nulová",J327,0)</f>
        <v>0</v>
      </c>
      <c r="BJ327" s="17" t="s">
        <v>81</v>
      </c>
      <c r="BK327" s="228">
        <f>ROUND(I327*H327,2)</f>
        <v>0</v>
      </c>
      <c r="BL327" s="17" t="s">
        <v>166</v>
      </c>
      <c r="BM327" s="227" t="s">
        <v>556</v>
      </c>
    </row>
    <row r="328" s="2" customFormat="1">
      <c r="A328" s="38"/>
      <c r="B328" s="39"/>
      <c r="C328" s="40"/>
      <c r="D328" s="229" t="s">
        <v>130</v>
      </c>
      <c r="E328" s="40"/>
      <c r="F328" s="230" t="s">
        <v>557</v>
      </c>
      <c r="G328" s="40"/>
      <c r="H328" s="40"/>
      <c r="I328" s="231"/>
      <c r="J328" s="40"/>
      <c r="K328" s="40"/>
      <c r="L328" s="44"/>
      <c r="M328" s="232"/>
      <c r="N328" s="233"/>
      <c r="O328" s="91"/>
      <c r="P328" s="91"/>
      <c r="Q328" s="91"/>
      <c r="R328" s="91"/>
      <c r="S328" s="91"/>
      <c r="T328" s="92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130</v>
      </c>
      <c r="AU328" s="17" t="s">
        <v>83</v>
      </c>
    </row>
    <row r="329" s="2" customFormat="1" ht="24.15" customHeight="1">
      <c r="A329" s="38"/>
      <c r="B329" s="39"/>
      <c r="C329" s="215" t="s">
        <v>558</v>
      </c>
      <c r="D329" s="215" t="s">
        <v>124</v>
      </c>
      <c r="E329" s="216" t="s">
        <v>559</v>
      </c>
      <c r="F329" s="217" t="s">
        <v>560</v>
      </c>
      <c r="G329" s="218" t="s">
        <v>127</v>
      </c>
      <c r="H329" s="219">
        <v>3</v>
      </c>
      <c r="I329" s="220"/>
      <c r="J329" s="221">
        <f>ROUND(I329*H329,2)</f>
        <v>0</v>
      </c>
      <c r="K329" s="222"/>
      <c r="L329" s="44"/>
      <c r="M329" s="223" t="s">
        <v>1</v>
      </c>
      <c r="N329" s="224" t="s">
        <v>38</v>
      </c>
      <c r="O329" s="91"/>
      <c r="P329" s="225">
        <f>O329*H329</f>
        <v>0</v>
      </c>
      <c r="Q329" s="225">
        <v>0.00069999999999999999</v>
      </c>
      <c r="R329" s="225">
        <f>Q329*H329</f>
        <v>0.0020999999999999999</v>
      </c>
      <c r="S329" s="225">
        <v>0</v>
      </c>
      <c r="T329" s="226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7" t="s">
        <v>166</v>
      </c>
      <c r="AT329" s="227" t="s">
        <v>124</v>
      </c>
      <c r="AU329" s="227" t="s">
        <v>83</v>
      </c>
      <c r="AY329" s="17" t="s">
        <v>120</v>
      </c>
      <c r="BE329" s="228">
        <f>IF(N329="základní",J329,0)</f>
        <v>0</v>
      </c>
      <c r="BF329" s="228">
        <f>IF(N329="snížená",J329,0)</f>
        <v>0</v>
      </c>
      <c r="BG329" s="228">
        <f>IF(N329="zákl. přenesená",J329,0)</f>
        <v>0</v>
      </c>
      <c r="BH329" s="228">
        <f>IF(N329="sníž. přenesená",J329,0)</f>
        <v>0</v>
      </c>
      <c r="BI329" s="228">
        <f>IF(N329="nulová",J329,0)</f>
        <v>0</v>
      </c>
      <c r="BJ329" s="17" t="s">
        <v>81</v>
      </c>
      <c r="BK329" s="228">
        <f>ROUND(I329*H329,2)</f>
        <v>0</v>
      </c>
      <c r="BL329" s="17" t="s">
        <v>166</v>
      </c>
      <c r="BM329" s="227" t="s">
        <v>561</v>
      </c>
    </row>
    <row r="330" s="2" customFormat="1">
      <c r="A330" s="38"/>
      <c r="B330" s="39"/>
      <c r="C330" s="40"/>
      <c r="D330" s="229" t="s">
        <v>130</v>
      </c>
      <c r="E330" s="40"/>
      <c r="F330" s="230" t="s">
        <v>562</v>
      </c>
      <c r="G330" s="40"/>
      <c r="H330" s="40"/>
      <c r="I330" s="231"/>
      <c r="J330" s="40"/>
      <c r="K330" s="40"/>
      <c r="L330" s="44"/>
      <c r="M330" s="232"/>
      <c r="N330" s="233"/>
      <c r="O330" s="91"/>
      <c r="P330" s="91"/>
      <c r="Q330" s="91"/>
      <c r="R330" s="91"/>
      <c r="S330" s="91"/>
      <c r="T330" s="92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130</v>
      </c>
      <c r="AU330" s="17" t="s">
        <v>83</v>
      </c>
    </row>
    <row r="331" s="2" customFormat="1" ht="24.15" customHeight="1">
      <c r="A331" s="38"/>
      <c r="B331" s="39"/>
      <c r="C331" s="215" t="s">
        <v>563</v>
      </c>
      <c r="D331" s="215" t="s">
        <v>124</v>
      </c>
      <c r="E331" s="216" t="s">
        <v>564</v>
      </c>
      <c r="F331" s="217" t="s">
        <v>565</v>
      </c>
      <c r="G331" s="218" t="s">
        <v>127</v>
      </c>
      <c r="H331" s="219">
        <v>2</v>
      </c>
      <c r="I331" s="220"/>
      <c r="J331" s="221">
        <f>ROUND(I331*H331,2)</f>
        <v>0</v>
      </c>
      <c r="K331" s="222"/>
      <c r="L331" s="44"/>
      <c r="M331" s="223" t="s">
        <v>1</v>
      </c>
      <c r="N331" s="224" t="s">
        <v>38</v>
      </c>
      <c r="O331" s="91"/>
      <c r="P331" s="225">
        <f>O331*H331</f>
        <v>0</v>
      </c>
      <c r="Q331" s="225">
        <v>0.00025999999999999998</v>
      </c>
      <c r="R331" s="225">
        <f>Q331*H331</f>
        <v>0.00051999999999999995</v>
      </c>
      <c r="S331" s="225">
        <v>0</v>
      </c>
      <c r="T331" s="226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27" t="s">
        <v>166</v>
      </c>
      <c r="AT331" s="227" t="s">
        <v>124</v>
      </c>
      <c r="AU331" s="227" t="s">
        <v>83</v>
      </c>
      <c r="AY331" s="17" t="s">
        <v>120</v>
      </c>
      <c r="BE331" s="228">
        <f>IF(N331="základní",J331,0)</f>
        <v>0</v>
      </c>
      <c r="BF331" s="228">
        <f>IF(N331="snížená",J331,0)</f>
        <v>0</v>
      </c>
      <c r="BG331" s="228">
        <f>IF(N331="zákl. přenesená",J331,0)</f>
        <v>0</v>
      </c>
      <c r="BH331" s="228">
        <f>IF(N331="sníž. přenesená",J331,0)</f>
        <v>0</v>
      </c>
      <c r="BI331" s="228">
        <f>IF(N331="nulová",J331,0)</f>
        <v>0</v>
      </c>
      <c r="BJ331" s="17" t="s">
        <v>81</v>
      </c>
      <c r="BK331" s="228">
        <f>ROUND(I331*H331,2)</f>
        <v>0</v>
      </c>
      <c r="BL331" s="17" t="s">
        <v>166</v>
      </c>
      <c r="BM331" s="227" t="s">
        <v>566</v>
      </c>
    </row>
    <row r="332" s="2" customFormat="1">
      <c r="A332" s="38"/>
      <c r="B332" s="39"/>
      <c r="C332" s="40"/>
      <c r="D332" s="229" t="s">
        <v>130</v>
      </c>
      <c r="E332" s="40"/>
      <c r="F332" s="230" t="s">
        <v>567</v>
      </c>
      <c r="G332" s="40"/>
      <c r="H332" s="40"/>
      <c r="I332" s="231"/>
      <c r="J332" s="40"/>
      <c r="K332" s="40"/>
      <c r="L332" s="44"/>
      <c r="M332" s="232"/>
      <c r="N332" s="233"/>
      <c r="O332" s="91"/>
      <c r="P332" s="91"/>
      <c r="Q332" s="91"/>
      <c r="R332" s="91"/>
      <c r="S332" s="91"/>
      <c r="T332" s="92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130</v>
      </c>
      <c r="AU332" s="17" t="s">
        <v>83</v>
      </c>
    </row>
    <row r="333" s="2" customFormat="1" ht="21.75" customHeight="1">
      <c r="A333" s="38"/>
      <c r="B333" s="39"/>
      <c r="C333" s="215" t="s">
        <v>568</v>
      </c>
      <c r="D333" s="215" t="s">
        <v>124</v>
      </c>
      <c r="E333" s="216" t="s">
        <v>569</v>
      </c>
      <c r="F333" s="217" t="s">
        <v>570</v>
      </c>
      <c r="G333" s="218" t="s">
        <v>211</v>
      </c>
      <c r="H333" s="219">
        <v>0.0040000000000000001</v>
      </c>
      <c r="I333" s="220"/>
      <c r="J333" s="221">
        <f>ROUND(I333*H333,2)</f>
        <v>0</v>
      </c>
      <c r="K333" s="222"/>
      <c r="L333" s="44"/>
      <c r="M333" s="223" t="s">
        <v>1</v>
      </c>
      <c r="N333" s="224" t="s">
        <v>38</v>
      </c>
      <c r="O333" s="91"/>
      <c r="P333" s="225">
        <f>O333*H333</f>
        <v>0</v>
      </c>
      <c r="Q333" s="225">
        <v>0</v>
      </c>
      <c r="R333" s="225">
        <f>Q333*H333</f>
        <v>0</v>
      </c>
      <c r="S333" s="225">
        <v>0</v>
      </c>
      <c r="T333" s="226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7" t="s">
        <v>166</v>
      </c>
      <c r="AT333" s="227" t="s">
        <v>124</v>
      </c>
      <c r="AU333" s="227" t="s">
        <v>83</v>
      </c>
      <c r="AY333" s="17" t="s">
        <v>120</v>
      </c>
      <c r="BE333" s="228">
        <f>IF(N333="základní",J333,0)</f>
        <v>0</v>
      </c>
      <c r="BF333" s="228">
        <f>IF(N333="snížená",J333,0)</f>
        <v>0</v>
      </c>
      <c r="BG333" s="228">
        <f>IF(N333="zákl. přenesená",J333,0)</f>
        <v>0</v>
      </c>
      <c r="BH333" s="228">
        <f>IF(N333="sníž. přenesená",J333,0)</f>
        <v>0</v>
      </c>
      <c r="BI333" s="228">
        <f>IF(N333="nulová",J333,0)</f>
        <v>0</v>
      </c>
      <c r="BJ333" s="17" t="s">
        <v>81</v>
      </c>
      <c r="BK333" s="228">
        <f>ROUND(I333*H333,2)</f>
        <v>0</v>
      </c>
      <c r="BL333" s="17" t="s">
        <v>166</v>
      </c>
      <c r="BM333" s="227" t="s">
        <v>571</v>
      </c>
    </row>
    <row r="334" s="2" customFormat="1">
      <c r="A334" s="38"/>
      <c r="B334" s="39"/>
      <c r="C334" s="40"/>
      <c r="D334" s="229" t="s">
        <v>130</v>
      </c>
      <c r="E334" s="40"/>
      <c r="F334" s="230" t="s">
        <v>572</v>
      </c>
      <c r="G334" s="40"/>
      <c r="H334" s="40"/>
      <c r="I334" s="231"/>
      <c r="J334" s="40"/>
      <c r="K334" s="40"/>
      <c r="L334" s="44"/>
      <c r="M334" s="232"/>
      <c r="N334" s="233"/>
      <c r="O334" s="91"/>
      <c r="P334" s="91"/>
      <c r="Q334" s="91"/>
      <c r="R334" s="91"/>
      <c r="S334" s="91"/>
      <c r="T334" s="92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130</v>
      </c>
      <c r="AU334" s="17" t="s">
        <v>83</v>
      </c>
    </row>
    <row r="335" s="2" customFormat="1" ht="24.15" customHeight="1">
      <c r="A335" s="38"/>
      <c r="B335" s="39"/>
      <c r="C335" s="215" t="s">
        <v>573</v>
      </c>
      <c r="D335" s="215" t="s">
        <v>124</v>
      </c>
      <c r="E335" s="216" t="s">
        <v>574</v>
      </c>
      <c r="F335" s="217" t="s">
        <v>575</v>
      </c>
      <c r="G335" s="218" t="s">
        <v>211</v>
      </c>
      <c r="H335" s="219">
        <v>0.0040000000000000001</v>
      </c>
      <c r="I335" s="220"/>
      <c r="J335" s="221">
        <f>ROUND(I335*H335,2)</f>
        <v>0</v>
      </c>
      <c r="K335" s="222"/>
      <c r="L335" s="44"/>
      <c r="M335" s="223" t="s">
        <v>1</v>
      </c>
      <c r="N335" s="224" t="s">
        <v>38</v>
      </c>
      <c r="O335" s="91"/>
      <c r="P335" s="225">
        <f>O335*H335</f>
        <v>0</v>
      </c>
      <c r="Q335" s="225">
        <v>0</v>
      </c>
      <c r="R335" s="225">
        <f>Q335*H335</f>
        <v>0</v>
      </c>
      <c r="S335" s="225">
        <v>0</v>
      </c>
      <c r="T335" s="226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7" t="s">
        <v>166</v>
      </c>
      <c r="AT335" s="227" t="s">
        <v>124</v>
      </c>
      <c r="AU335" s="227" t="s">
        <v>83</v>
      </c>
      <c r="AY335" s="17" t="s">
        <v>120</v>
      </c>
      <c r="BE335" s="228">
        <f>IF(N335="základní",J335,0)</f>
        <v>0</v>
      </c>
      <c r="BF335" s="228">
        <f>IF(N335="snížená",J335,0)</f>
        <v>0</v>
      </c>
      <c r="BG335" s="228">
        <f>IF(N335="zákl. přenesená",J335,0)</f>
        <v>0</v>
      </c>
      <c r="BH335" s="228">
        <f>IF(N335="sníž. přenesená",J335,0)</f>
        <v>0</v>
      </c>
      <c r="BI335" s="228">
        <f>IF(N335="nulová",J335,0)</f>
        <v>0</v>
      </c>
      <c r="BJ335" s="17" t="s">
        <v>81</v>
      </c>
      <c r="BK335" s="228">
        <f>ROUND(I335*H335,2)</f>
        <v>0</v>
      </c>
      <c r="BL335" s="17" t="s">
        <v>166</v>
      </c>
      <c r="BM335" s="227" t="s">
        <v>576</v>
      </c>
    </row>
    <row r="336" s="2" customFormat="1">
      <c r="A336" s="38"/>
      <c r="B336" s="39"/>
      <c r="C336" s="40"/>
      <c r="D336" s="229" t="s">
        <v>130</v>
      </c>
      <c r="E336" s="40"/>
      <c r="F336" s="230" t="s">
        <v>577</v>
      </c>
      <c r="G336" s="40"/>
      <c r="H336" s="40"/>
      <c r="I336" s="231"/>
      <c r="J336" s="40"/>
      <c r="K336" s="40"/>
      <c r="L336" s="44"/>
      <c r="M336" s="232"/>
      <c r="N336" s="233"/>
      <c r="O336" s="91"/>
      <c r="P336" s="91"/>
      <c r="Q336" s="91"/>
      <c r="R336" s="91"/>
      <c r="S336" s="91"/>
      <c r="T336" s="92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130</v>
      </c>
      <c r="AU336" s="17" t="s">
        <v>83</v>
      </c>
    </row>
    <row r="337" s="12" customFormat="1" ht="22.8" customHeight="1">
      <c r="A337" s="12"/>
      <c r="B337" s="199"/>
      <c r="C337" s="200"/>
      <c r="D337" s="201" t="s">
        <v>72</v>
      </c>
      <c r="E337" s="213" t="s">
        <v>578</v>
      </c>
      <c r="F337" s="213" t="s">
        <v>579</v>
      </c>
      <c r="G337" s="200"/>
      <c r="H337" s="200"/>
      <c r="I337" s="203"/>
      <c r="J337" s="214">
        <f>BK337</f>
        <v>0</v>
      </c>
      <c r="K337" s="200"/>
      <c r="L337" s="205"/>
      <c r="M337" s="206"/>
      <c r="N337" s="207"/>
      <c r="O337" s="207"/>
      <c r="P337" s="208">
        <f>SUM(P338:P347)</f>
        <v>0</v>
      </c>
      <c r="Q337" s="207"/>
      <c r="R337" s="208">
        <f>SUM(R338:R347)</f>
        <v>0.17364000000000002</v>
      </c>
      <c r="S337" s="207"/>
      <c r="T337" s="209">
        <f>SUM(T338:T347)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10" t="s">
        <v>83</v>
      </c>
      <c r="AT337" s="211" t="s">
        <v>72</v>
      </c>
      <c r="AU337" s="211" t="s">
        <v>81</v>
      </c>
      <c r="AY337" s="210" t="s">
        <v>120</v>
      </c>
      <c r="BK337" s="212">
        <f>SUM(BK338:BK347)</f>
        <v>0</v>
      </c>
    </row>
    <row r="338" s="2" customFormat="1" ht="24.15" customHeight="1">
      <c r="A338" s="38"/>
      <c r="B338" s="39"/>
      <c r="C338" s="215" t="s">
        <v>128</v>
      </c>
      <c r="D338" s="215" t="s">
        <v>124</v>
      </c>
      <c r="E338" s="216" t="s">
        <v>580</v>
      </c>
      <c r="F338" s="217" t="s">
        <v>581</v>
      </c>
      <c r="G338" s="218" t="s">
        <v>127</v>
      </c>
      <c r="H338" s="219">
        <v>3</v>
      </c>
      <c r="I338" s="220"/>
      <c r="J338" s="221">
        <f>ROUND(I338*H338,2)</f>
        <v>0</v>
      </c>
      <c r="K338" s="222"/>
      <c r="L338" s="44"/>
      <c r="M338" s="223" t="s">
        <v>1</v>
      </c>
      <c r="N338" s="224" t="s">
        <v>38</v>
      </c>
      <c r="O338" s="91"/>
      <c r="P338" s="225">
        <f>O338*H338</f>
        <v>0</v>
      </c>
      <c r="Q338" s="225">
        <v>0</v>
      </c>
      <c r="R338" s="225">
        <f>Q338*H338</f>
        <v>0</v>
      </c>
      <c r="S338" s="225">
        <v>0</v>
      </c>
      <c r="T338" s="226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7" t="s">
        <v>166</v>
      </c>
      <c r="AT338" s="227" t="s">
        <v>124</v>
      </c>
      <c r="AU338" s="227" t="s">
        <v>83</v>
      </c>
      <c r="AY338" s="17" t="s">
        <v>120</v>
      </c>
      <c r="BE338" s="228">
        <f>IF(N338="základní",J338,0)</f>
        <v>0</v>
      </c>
      <c r="BF338" s="228">
        <f>IF(N338="snížená",J338,0)</f>
        <v>0</v>
      </c>
      <c r="BG338" s="228">
        <f>IF(N338="zákl. přenesená",J338,0)</f>
        <v>0</v>
      </c>
      <c r="BH338" s="228">
        <f>IF(N338="sníž. přenesená",J338,0)</f>
        <v>0</v>
      </c>
      <c r="BI338" s="228">
        <f>IF(N338="nulová",J338,0)</f>
        <v>0</v>
      </c>
      <c r="BJ338" s="17" t="s">
        <v>81</v>
      </c>
      <c r="BK338" s="228">
        <f>ROUND(I338*H338,2)</f>
        <v>0</v>
      </c>
      <c r="BL338" s="17" t="s">
        <v>166</v>
      </c>
      <c r="BM338" s="227" t="s">
        <v>582</v>
      </c>
    </row>
    <row r="339" s="2" customFormat="1">
      <c r="A339" s="38"/>
      <c r="B339" s="39"/>
      <c r="C339" s="40"/>
      <c r="D339" s="229" t="s">
        <v>130</v>
      </c>
      <c r="E339" s="40"/>
      <c r="F339" s="230" t="s">
        <v>583</v>
      </c>
      <c r="G339" s="40"/>
      <c r="H339" s="40"/>
      <c r="I339" s="231"/>
      <c r="J339" s="40"/>
      <c r="K339" s="40"/>
      <c r="L339" s="44"/>
      <c r="M339" s="232"/>
      <c r="N339" s="233"/>
      <c r="O339" s="91"/>
      <c r="P339" s="91"/>
      <c r="Q339" s="91"/>
      <c r="R339" s="91"/>
      <c r="S339" s="91"/>
      <c r="T339" s="92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130</v>
      </c>
      <c r="AU339" s="17" t="s">
        <v>83</v>
      </c>
    </row>
    <row r="340" s="2" customFormat="1" ht="37.8" customHeight="1">
      <c r="A340" s="38"/>
      <c r="B340" s="39"/>
      <c r="C340" s="215" t="s">
        <v>81</v>
      </c>
      <c r="D340" s="215" t="s">
        <v>124</v>
      </c>
      <c r="E340" s="216" t="s">
        <v>584</v>
      </c>
      <c r="F340" s="217" t="s">
        <v>585</v>
      </c>
      <c r="G340" s="218" t="s">
        <v>127</v>
      </c>
      <c r="H340" s="219">
        <v>1</v>
      </c>
      <c r="I340" s="220"/>
      <c r="J340" s="221">
        <f>ROUND(I340*H340,2)</f>
        <v>0</v>
      </c>
      <c r="K340" s="222"/>
      <c r="L340" s="44"/>
      <c r="M340" s="223" t="s">
        <v>1</v>
      </c>
      <c r="N340" s="224" t="s">
        <v>38</v>
      </c>
      <c r="O340" s="91"/>
      <c r="P340" s="225">
        <f>O340*H340</f>
        <v>0</v>
      </c>
      <c r="Q340" s="225">
        <v>0.036639999999999999</v>
      </c>
      <c r="R340" s="225">
        <f>Q340*H340</f>
        <v>0.036639999999999999</v>
      </c>
      <c r="S340" s="225">
        <v>0</v>
      </c>
      <c r="T340" s="226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7" t="s">
        <v>166</v>
      </c>
      <c r="AT340" s="227" t="s">
        <v>124</v>
      </c>
      <c r="AU340" s="227" t="s">
        <v>83</v>
      </c>
      <c r="AY340" s="17" t="s">
        <v>120</v>
      </c>
      <c r="BE340" s="228">
        <f>IF(N340="základní",J340,0)</f>
        <v>0</v>
      </c>
      <c r="BF340" s="228">
        <f>IF(N340="snížená",J340,0)</f>
        <v>0</v>
      </c>
      <c r="BG340" s="228">
        <f>IF(N340="zákl. přenesená",J340,0)</f>
        <v>0</v>
      </c>
      <c r="BH340" s="228">
        <f>IF(N340="sníž. přenesená",J340,0)</f>
        <v>0</v>
      </c>
      <c r="BI340" s="228">
        <f>IF(N340="nulová",J340,0)</f>
        <v>0</v>
      </c>
      <c r="BJ340" s="17" t="s">
        <v>81</v>
      </c>
      <c r="BK340" s="228">
        <f>ROUND(I340*H340,2)</f>
        <v>0</v>
      </c>
      <c r="BL340" s="17" t="s">
        <v>166</v>
      </c>
      <c r="BM340" s="227" t="s">
        <v>586</v>
      </c>
    </row>
    <row r="341" s="2" customFormat="1">
      <c r="A341" s="38"/>
      <c r="B341" s="39"/>
      <c r="C341" s="40"/>
      <c r="D341" s="229" t="s">
        <v>130</v>
      </c>
      <c r="E341" s="40"/>
      <c r="F341" s="230" t="s">
        <v>587</v>
      </c>
      <c r="G341" s="40"/>
      <c r="H341" s="40"/>
      <c r="I341" s="231"/>
      <c r="J341" s="40"/>
      <c r="K341" s="40"/>
      <c r="L341" s="44"/>
      <c r="M341" s="232"/>
      <c r="N341" s="233"/>
      <c r="O341" s="91"/>
      <c r="P341" s="91"/>
      <c r="Q341" s="91"/>
      <c r="R341" s="91"/>
      <c r="S341" s="91"/>
      <c r="T341" s="92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130</v>
      </c>
      <c r="AU341" s="17" t="s">
        <v>83</v>
      </c>
    </row>
    <row r="342" s="2" customFormat="1" ht="37.8" customHeight="1">
      <c r="A342" s="38"/>
      <c r="B342" s="39"/>
      <c r="C342" s="215" t="s">
        <v>83</v>
      </c>
      <c r="D342" s="215" t="s">
        <v>124</v>
      </c>
      <c r="E342" s="216" t="s">
        <v>588</v>
      </c>
      <c r="F342" s="217" t="s">
        <v>589</v>
      </c>
      <c r="G342" s="218" t="s">
        <v>127</v>
      </c>
      <c r="H342" s="219">
        <v>2</v>
      </c>
      <c r="I342" s="220"/>
      <c r="J342" s="221">
        <f>ROUND(I342*H342,2)</f>
        <v>0</v>
      </c>
      <c r="K342" s="222"/>
      <c r="L342" s="44"/>
      <c r="M342" s="223" t="s">
        <v>1</v>
      </c>
      <c r="N342" s="224" t="s">
        <v>38</v>
      </c>
      <c r="O342" s="91"/>
      <c r="P342" s="225">
        <f>O342*H342</f>
        <v>0</v>
      </c>
      <c r="Q342" s="225">
        <v>0.068500000000000005</v>
      </c>
      <c r="R342" s="225">
        <f>Q342*H342</f>
        <v>0.13700000000000001</v>
      </c>
      <c r="S342" s="225">
        <v>0</v>
      </c>
      <c r="T342" s="226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7" t="s">
        <v>166</v>
      </c>
      <c r="AT342" s="227" t="s">
        <v>124</v>
      </c>
      <c r="AU342" s="227" t="s">
        <v>83</v>
      </c>
      <c r="AY342" s="17" t="s">
        <v>120</v>
      </c>
      <c r="BE342" s="228">
        <f>IF(N342="základní",J342,0)</f>
        <v>0</v>
      </c>
      <c r="BF342" s="228">
        <f>IF(N342="snížená",J342,0)</f>
        <v>0</v>
      </c>
      <c r="BG342" s="228">
        <f>IF(N342="zákl. přenesená",J342,0)</f>
        <v>0</v>
      </c>
      <c r="BH342" s="228">
        <f>IF(N342="sníž. přenesená",J342,0)</f>
        <v>0</v>
      </c>
      <c r="BI342" s="228">
        <f>IF(N342="nulová",J342,0)</f>
        <v>0</v>
      </c>
      <c r="BJ342" s="17" t="s">
        <v>81</v>
      </c>
      <c r="BK342" s="228">
        <f>ROUND(I342*H342,2)</f>
        <v>0</v>
      </c>
      <c r="BL342" s="17" t="s">
        <v>166</v>
      </c>
      <c r="BM342" s="227" t="s">
        <v>590</v>
      </c>
    </row>
    <row r="343" s="2" customFormat="1">
      <c r="A343" s="38"/>
      <c r="B343" s="39"/>
      <c r="C343" s="40"/>
      <c r="D343" s="229" t="s">
        <v>130</v>
      </c>
      <c r="E343" s="40"/>
      <c r="F343" s="230" t="s">
        <v>591</v>
      </c>
      <c r="G343" s="40"/>
      <c r="H343" s="40"/>
      <c r="I343" s="231"/>
      <c r="J343" s="40"/>
      <c r="K343" s="40"/>
      <c r="L343" s="44"/>
      <c r="M343" s="232"/>
      <c r="N343" s="233"/>
      <c r="O343" s="91"/>
      <c r="P343" s="91"/>
      <c r="Q343" s="91"/>
      <c r="R343" s="91"/>
      <c r="S343" s="91"/>
      <c r="T343" s="92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130</v>
      </c>
      <c r="AU343" s="17" t="s">
        <v>83</v>
      </c>
    </row>
    <row r="344" s="2" customFormat="1" ht="24.15" customHeight="1">
      <c r="A344" s="38"/>
      <c r="B344" s="39"/>
      <c r="C344" s="215" t="s">
        <v>592</v>
      </c>
      <c r="D344" s="215" t="s">
        <v>124</v>
      </c>
      <c r="E344" s="216" t="s">
        <v>593</v>
      </c>
      <c r="F344" s="217" t="s">
        <v>594</v>
      </c>
      <c r="G344" s="218" t="s">
        <v>211</v>
      </c>
      <c r="H344" s="219">
        <v>0.17399999999999999</v>
      </c>
      <c r="I344" s="220"/>
      <c r="J344" s="221">
        <f>ROUND(I344*H344,2)</f>
        <v>0</v>
      </c>
      <c r="K344" s="222"/>
      <c r="L344" s="44"/>
      <c r="M344" s="223" t="s">
        <v>1</v>
      </c>
      <c r="N344" s="224" t="s">
        <v>38</v>
      </c>
      <c r="O344" s="91"/>
      <c r="P344" s="225">
        <f>O344*H344</f>
        <v>0</v>
      </c>
      <c r="Q344" s="225">
        <v>0</v>
      </c>
      <c r="R344" s="225">
        <f>Q344*H344</f>
        <v>0</v>
      </c>
      <c r="S344" s="225">
        <v>0</v>
      </c>
      <c r="T344" s="226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7" t="s">
        <v>166</v>
      </c>
      <c r="AT344" s="227" t="s">
        <v>124</v>
      </c>
      <c r="AU344" s="227" t="s">
        <v>83</v>
      </c>
      <c r="AY344" s="17" t="s">
        <v>120</v>
      </c>
      <c r="BE344" s="228">
        <f>IF(N344="základní",J344,0)</f>
        <v>0</v>
      </c>
      <c r="BF344" s="228">
        <f>IF(N344="snížená",J344,0)</f>
        <v>0</v>
      </c>
      <c r="BG344" s="228">
        <f>IF(N344="zákl. přenesená",J344,0)</f>
        <v>0</v>
      </c>
      <c r="BH344" s="228">
        <f>IF(N344="sníž. přenesená",J344,0)</f>
        <v>0</v>
      </c>
      <c r="BI344" s="228">
        <f>IF(N344="nulová",J344,0)</f>
        <v>0</v>
      </c>
      <c r="BJ344" s="17" t="s">
        <v>81</v>
      </c>
      <c r="BK344" s="228">
        <f>ROUND(I344*H344,2)</f>
        <v>0</v>
      </c>
      <c r="BL344" s="17" t="s">
        <v>166</v>
      </c>
      <c r="BM344" s="227" t="s">
        <v>595</v>
      </c>
    </row>
    <row r="345" s="2" customFormat="1">
      <c r="A345" s="38"/>
      <c r="B345" s="39"/>
      <c r="C345" s="40"/>
      <c r="D345" s="229" t="s">
        <v>130</v>
      </c>
      <c r="E345" s="40"/>
      <c r="F345" s="230" t="s">
        <v>596</v>
      </c>
      <c r="G345" s="40"/>
      <c r="H345" s="40"/>
      <c r="I345" s="231"/>
      <c r="J345" s="40"/>
      <c r="K345" s="40"/>
      <c r="L345" s="44"/>
      <c r="M345" s="232"/>
      <c r="N345" s="233"/>
      <c r="O345" s="91"/>
      <c r="P345" s="91"/>
      <c r="Q345" s="91"/>
      <c r="R345" s="91"/>
      <c r="S345" s="91"/>
      <c r="T345" s="92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130</v>
      </c>
      <c r="AU345" s="17" t="s">
        <v>83</v>
      </c>
    </row>
    <row r="346" s="2" customFormat="1" ht="24.15" customHeight="1">
      <c r="A346" s="38"/>
      <c r="B346" s="39"/>
      <c r="C346" s="215" t="s">
        <v>597</v>
      </c>
      <c r="D346" s="215" t="s">
        <v>124</v>
      </c>
      <c r="E346" s="216" t="s">
        <v>598</v>
      </c>
      <c r="F346" s="217" t="s">
        <v>599</v>
      </c>
      <c r="G346" s="218" t="s">
        <v>211</v>
      </c>
      <c r="H346" s="219">
        <v>0.17399999999999999</v>
      </c>
      <c r="I346" s="220"/>
      <c r="J346" s="221">
        <f>ROUND(I346*H346,2)</f>
        <v>0</v>
      </c>
      <c r="K346" s="222"/>
      <c r="L346" s="44"/>
      <c r="M346" s="223" t="s">
        <v>1</v>
      </c>
      <c r="N346" s="224" t="s">
        <v>38</v>
      </c>
      <c r="O346" s="91"/>
      <c r="P346" s="225">
        <f>O346*H346</f>
        <v>0</v>
      </c>
      <c r="Q346" s="225">
        <v>0</v>
      </c>
      <c r="R346" s="225">
        <f>Q346*H346</f>
        <v>0</v>
      </c>
      <c r="S346" s="225">
        <v>0</v>
      </c>
      <c r="T346" s="226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7" t="s">
        <v>166</v>
      </c>
      <c r="AT346" s="227" t="s">
        <v>124</v>
      </c>
      <c r="AU346" s="227" t="s">
        <v>83</v>
      </c>
      <c r="AY346" s="17" t="s">
        <v>120</v>
      </c>
      <c r="BE346" s="228">
        <f>IF(N346="základní",J346,0)</f>
        <v>0</v>
      </c>
      <c r="BF346" s="228">
        <f>IF(N346="snížená",J346,0)</f>
        <v>0</v>
      </c>
      <c r="BG346" s="228">
        <f>IF(N346="zákl. přenesená",J346,0)</f>
        <v>0</v>
      </c>
      <c r="BH346" s="228">
        <f>IF(N346="sníž. přenesená",J346,0)</f>
        <v>0</v>
      </c>
      <c r="BI346" s="228">
        <f>IF(N346="nulová",J346,0)</f>
        <v>0</v>
      </c>
      <c r="BJ346" s="17" t="s">
        <v>81</v>
      </c>
      <c r="BK346" s="228">
        <f>ROUND(I346*H346,2)</f>
        <v>0</v>
      </c>
      <c r="BL346" s="17" t="s">
        <v>166</v>
      </c>
      <c r="BM346" s="227" t="s">
        <v>600</v>
      </c>
    </row>
    <row r="347" s="2" customFormat="1">
      <c r="A347" s="38"/>
      <c r="B347" s="39"/>
      <c r="C347" s="40"/>
      <c r="D347" s="229" t="s">
        <v>130</v>
      </c>
      <c r="E347" s="40"/>
      <c r="F347" s="230" t="s">
        <v>601</v>
      </c>
      <c r="G347" s="40"/>
      <c r="H347" s="40"/>
      <c r="I347" s="231"/>
      <c r="J347" s="40"/>
      <c r="K347" s="40"/>
      <c r="L347" s="44"/>
      <c r="M347" s="232"/>
      <c r="N347" s="233"/>
      <c r="O347" s="91"/>
      <c r="P347" s="91"/>
      <c r="Q347" s="91"/>
      <c r="R347" s="91"/>
      <c r="S347" s="91"/>
      <c r="T347" s="92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130</v>
      </c>
      <c r="AU347" s="17" t="s">
        <v>83</v>
      </c>
    </row>
    <row r="348" s="12" customFormat="1" ht="25.92" customHeight="1">
      <c r="A348" s="12"/>
      <c r="B348" s="199"/>
      <c r="C348" s="200"/>
      <c r="D348" s="201" t="s">
        <v>72</v>
      </c>
      <c r="E348" s="202" t="s">
        <v>602</v>
      </c>
      <c r="F348" s="202" t="s">
        <v>603</v>
      </c>
      <c r="G348" s="200"/>
      <c r="H348" s="200"/>
      <c r="I348" s="203"/>
      <c r="J348" s="204">
        <f>BK348</f>
        <v>0</v>
      </c>
      <c r="K348" s="200"/>
      <c r="L348" s="205"/>
      <c r="M348" s="206"/>
      <c r="N348" s="207"/>
      <c r="O348" s="207"/>
      <c r="P348" s="208">
        <f>SUM(P349:P370)</f>
        <v>0</v>
      </c>
      <c r="Q348" s="207"/>
      <c r="R348" s="208">
        <f>SUM(R349:R370)</f>
        <v>0</v>
      </c>
      <c r="S348" s="207"/>
      <c r="T348" s="209">
        <f>SUM(T349:T370)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10" t="s">
        <v>128</v>
      </c>
      <c r="AT348" s="211" t="s">
        <v>72</v>
      </c>
      <c r="AU348" s="211" t="s">
        <v>73</v>
      </c>
      <c r="AY348" s="210" t="s">
        <v>120</v>
      </c>
      <c r="BK348" s="212">
        <f>SUM(BK349:BK370)</f>
        <v>0</v>
      </c>
    </row>
    <row r="349" s="2" customFormat="1" ht="24.15" customHeight="1">
      <c r="A349" s="38"/>
      <c r="B349" s="39"/>
      <c r="C349" s="215" t="s">
        <v>604</v>
      </c>
      <c r="D349" s="215" t="s">
        <v>124</v>
      </c>
      <c r="E349" s="216" t="s">
        <v>605</v>
      </c>
      <c r="F349" s="217" t="s">
        <v>606</v>
      </c>
      <c r="G349" s="218" t="s">
        <v>607</v>
      </c>
      <c r="H349" s="219">
        <v>1</v>
      </c>
      <c r="I349" s="220"/>
      <c r="J349" s="221">
        <f>ROUND(I349*H349,2)</f>
        <v>0</v>
      </c>
      <c r="K349" s="222"/>
      <c r="L349" s="44"/>
      <c r="M349" s="223" t="s">
        <v>1</v>
      </c>
      <c r="N349" s="224" t="s">
        <v>38</v>
      </c>
      <c r="O349" s="91"/>
      <c r="P349" s="225">
        <f>O349*H349</f>
        <v>0</v>
      </c>
      <c r="Q349" s="225">
        <v>0</v>
      </c>
      <c r="R349" s="225">
        <f>Q349*H349</f>
        <v>0</v>
      </c>
      <c r="S349" s="225">
        <v>0</v>
      </c>
      <c r="T349" s="226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7" t="s">
        <v>608</v>
      </c>
      <c r="AT349" s="227" t="s">
        <v>124</v>
      </c>
      <c r="AU349" s="227" t="s">
        <v>81</v>
      </c>
      <c r="AY349" s="17" t="s">
        <v>120</v>
      </c>
      <c r="BE349" s="228">
        <f>IF(N349="základní",J349,0)</f>
        <v>0</v>
      </c>
      <c r="BF349" s="228">
        <f>IF(N349="snížená",J349,0)</f>
        <v>0</v>
      </c>
      <c r="BG349" s="228">
        <f>IF(N349="zákl. přenesená",J349,0)</f>
        <v>0</v>
      </c>
      <c r="BH349" s="228">
        <f>IF(N349="sníž. přenesená",J349,0)</f>
        <v>0</v>
      </c>
      <c r="BI349" s="228">
        <f>IF(N349="nulová",J349,0)</f>
        <v>0</v>
      </c>
      <c r="BJ349" s="17" t="s">
        <v>81</v>
      </c>
      <c r="BK349" s="228">
        <f>ROUND(I349*H349,2)</f>
        <v>0</v>
      </c>
      <c r="BL349" s="17" t="s">
        <v>608</v>
      </c>
      <c r="BM349" s="227" t="s">
        <v>609</v>
      </c>
    </row>
    <row r="350" s="2" customFormat="1">
      <c r="A350" s="38"/>
      <c r="B350" s="39"/>
      <c r="C350" s="40"/>
      <c r="D350" s="229" t="s">
        <v>130</v>
      </c>
      <c r="E350" s="40"/>
      <c r="F350" s="230" t="s">
        <v>606</v>
      </c>
      <c r="G350" s="40"/>
      <c r="H350" s="40"/>
      <c r="I350" s="231"/>
      <c r="J350" s="40"/>
      <c r="K350" s="40"/>
      <c r="L350" s="44"/>
      <c r="M350" s="232"/>
      <c r="N350" s="233"/>
      <c r="O350" s="91"/>
      <c r="P350" s="91"/>
      <c r="Q350" s="91"/>
      <c r="R350" s="91"/>
      <c r="S350" s="91"/>
      <c r="T350" s="92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130</v>
      </c>
      <c r="AU350" s="17" t="s">
        <v>81</v>
      </c>
    </row>
    <row r="351" s="2" customFormat="1" ht="16.5" customHeight="1">
      <c r="A351" s="38"/>
      <c r="B351" s="39"/>
      <c r="C351" s="215" t="s">
        <v>610</v>
      </c>
      <c r="D351" s="215" t="s">
        <v>124</v>
      </c>
      <c r="E351" s="216" t="s">
        <v>611</v>
      </c>
      <c r="F351" s="217" t="s">
        <v>612</v>
      </c>
      <c r="G351" s="218" t="s">
        <v>607</v>
      </c>
      <c r="H351" s="219">
        <v>1</v>
      </c>
      <c r="I351" s="220"/>
      <c r="J351" s="221">
        <f>ROUND(I351*H351,2)</f>
        <v>0</v>
      </c>
      <c r="K351" s="222"/>
      <c r="L351" s="44"/>
      <c r="M351" s="223" t="s">
        <v>1</v>
      </c>
      <c r="N351" s="224" t="s">
        <v>38</v>
      </c>
      <c r="O351" s="91"/>
      <c r="P351" s="225">
        <f>O351*H351</f>
        <v>0</v>
      </c>
      <c r="Q351" s="225">
        <v>0</v>
      </c>
      <c r="R351" s="225">
        <f>Q351*H351</f>
        <v>0</v>
      </c>
      <c r="S351" s="225">
        <v>0</v>
      </c>
      <c r="T351" s="226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7" t="s">
        <v>608</v>
      </c>
      <c r="AT351" s="227" t="s">
        <v>124</v>
      </c>
      <c r="AU351" s="227" t="s">
        <v>81</v>
      </c>
      <c r="AY351" s="17" t="s">
        <v>120</v>
      </c>
      <c r="BE351" s="228">
        <f>IF(N351="základní",J351,0)</f>
        <v>0</v>
      </c>
      <c r="BF351" s="228">
        <f>IF(N351="snížená",J351,0)</f>
        <v>0</v>
      </c>
      <c r="BG351" s="228">
        <f>IF(N351="zákl. přenesená",J351,0)</f>
        <v>0</v>
      </c>
      <c r="BH351" s="228">
        <f>IF(N351="sníž. přenesená",J351,0)</f>
        <v>0</v>
      </c>
      <c r="BI351" s="228">
        <f>IF(N351="nulová",J351,0)</f>
        <v>0</v>
      </c>
      <c r="BJ351" s="17" t="s">
        <v>81</v>
      </c>
      <c r="BK351" s="228">
        <f>ROUND(I351*H351,2)</f>
        <v>0</v>
      </c>
      <c r="BL351" s="17" t="s">
        <v>608</v>
      </c>
      <c r="BM351" s="227" t="s">
        <v>613</v>
      </c>
    </row>
    <row r="352" s="2" customFormat="1">
      <c r="A352" s="38"/>
      <c r="B352" s="39"/>
      <c r="C352" s="40"/>
      <c r="D352" s="229" t="s">
        <v>130</v>
      </c>
      <c r="E352" s="40"/>
      <c r="F352" s="230" t="s">
        <v>612</v>
      </c>
      <c r="G352" s="40"/>
      <c r="H352" s="40"/>
      <c r="I352" s="231"/>
      <c r="J352" s="40"/>
      <c r="K352" s="40"/>
      <c r="L352" s="44"/>
      <c r="M352" s="232"/>
      <c r="N352" s="233"/>
      <c r="O352" s="91"/>
      <c r="P352" s="91"/>
      <c r="Q352" s="91"/>
      <c r="R352" s="91"/>
      <c r="S352" s="91"/>
      <c r="T352" s="92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130</v>
      </c>
      <c r="AU352" s="17" t="s">
        <v>81</v>
      </c>
    </row>
    <row r="353" s="15" customFormat="1">
      <c r="A353" s="15"/>
      <c r="B353" s="267"/>
      <c r="C353" s="268"/>
      <c r="D353" s="229" t="s">
        <v>169</v>
      </c>
      <c r="E353" s="269" t="s">
        <v>1</v>
      </c>
      <c r="F353" s="270" t="s">
        <v>614</v>
      </c>
      <c r="G353" s="268"/>
      <c r="H353" s="269" t="s">
        <v>1</v>
      </c>
      <c r="I353" s="271"/>
      <c r="J353" s="268"/>
      <c r="K353" s="268"/>
      <c r="L353" s="272"/>
      <c r="M353" s="273"/>
      <c r="N353" s="274"/>
      <c r="O353" s="274"/>
      <c r="P353" s="274"/>
      <c r="Q353" s="274"/>
      <c r="R353" s="274"/>
      <c r="S353" s="274"/>
      <c r="T353" s="275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76" t="s">
        <v>169</v>
      </c>
      <c r="AU353" s="276" t="s">
        <v>81</v>
      </c>
      <c r="AV353" s="15" t="s">
        <v>81</v>
      </c>
      <c r="AW353" s="15" t="s">
        <v>30</v>
      </c>
      <c r="AX353" s="15" t="s">
        <v>73</v>
      </c>
      <c r="AY353" s="276" t="s">
        <v>120</v>
      </c>
    </row>
    <row r="354" s="13" customFormat="1">
      <c r="A354" s="13"/>
      <c r="B354" s="245"/>
      <c r="C354" s="246"/>
      <c r="D354" s="229" t="s">
        <v>169</v>
      </c>
      <c r="E354" s="247" t="s">
        <v>1</v>
      </c>
      <c r="F354" s="248" t="s">
        <v>81</v>
      </c>
      <c r="G354" s="246"/>
      <c r="H354" s="249">
        <v>1</v>
      </c>
      <c r="I354" s="250"/>
      <c r="J354" s="246"/>
      <c r="K354" s="246"/>
      <c r="L354" s="251"/>
      <c r="M354" s="252"/>
      <c r="N354" s="253"/>
      <c r="O354" s="253"/>
      <c r="P354" s="253"/>
      <c r="Q354" s="253"/>
      <c r="R354" s="253"/>
      <c r="S354" s="253"/>
      <c r="T354" s="254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55" t="s">
        <v>169</v>
      </c>
      <c r="AU354" s="255" t="s">
        <v>81</v>
      </c>
      <c r="AV354" s="13" t="s">
        <v>83</v>
      </c>
      <c r="AW354" s="13" t="s">
        <v>30</v>
      </c>
      <c r="AX354" s="13" t="s">
        <v>81</v>
      </c>
      <c r="AY354" s="255" t="s">
        <v>120</v>
      </c>
    </row>
    <row r="355" s="2" customFormat="1" ht="24.15" customHeight="1">
      <c r="A355" s="38"/>
      <c r="B355" s="39"/>
      <c r="C355" s="215" t="s">
        <v>615</v>
      </c>
      <c r="D355" s="215" t="s">
        <v>124</v>
      </c>
      <c r="E355" s="216" t="s">
        <v>616</v>
      </c>
      <c r="F355" s="217" t="s">
        <v>617</v>
      </c>
      <c r="G355" s="218" t="s">
        <v>607</v>
      </c>
      <c r="H355" s="219">
        <v>1</v>
      </c>
      <c r="I355" s="220"/>
      <c r="J355" s="221">
        <f>ROUND(I355*H355,2)</f>
        <v>0</v>
      </c>
      <c r="K355" s="222"/>
      <c r="L355" s="44"/>
      <c r="M355" s="223" t="s">
        <v>1</v>
      </c>
      <c r="N355" s="224" t="s">
        <v>38</v>
      </c>
      <c r="O355" s="91"/>
      <c r="P355" s="225">
        <f>O355*H355</f>
        <v>0</v>
      </c>
      <c r="Q355" s="225">
        <v>0</v>
      </c>
      <c r="R355" s="225">
        <f>Q355*H355</f>
        <v>0</v>
      </c>
      <c r="S355" s="225">
        <v>0</v>
      </c>
      <c r="T355" s="226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27" t="s">
        <v>608</v>
      </c>
      <c r="AT355" s="227" t="s">
        <v>124</v>
      </c>
      <c r="AU355" s="227" t="s">
        <v>81</v>
      </c>
      <c r="AY355" s="17" t="s">
        <v>120</v>
      </c>
      <c r="BE355" s="228">
        <f>IF(N355="základní",J355,0)</f>
        <v>0</v>
      </c>
      <c r="BF355" s="228">
        <f>IF(N355="snížená",J355,0)</f>
        <v>0</v>
      </c>
      <c r="BG355" s="228">
        <f>IF(N355="zákl. přenesená",J355,0)</f>
        <v>0</v>
      </c>
      <c r="BH355" s="228">
        <f>IF(N355="sníž. přenesená",J355,0)</f>
        <v>0</v>
      </c>
      <c r="BI355" s="228">
        <f>IF(N355="nulová",J355,0)</f>
        <v>0</v>
      </c>
      <c r="BJ355" s="17" t="s">
        <v>81</v>
      </c>
      <c r="BK355" s="228">
        <f>ROUND(I355*H355,2)</f>
        <v>0</v>
      </c>
      <c r="BL355" s="17" t="s">
        <v>608</v>
      </c>
      <c r="BM355" s="227" t="s">
        <v>618</v>
      </c>
    </row>
    <row r="356" s="2" customFormat="1">
      <c r="A356" s="38"/>
      <c r="B356" s="39"/>
      <c r="C356" s="40"/>
      <c r="D356" s="229" t="s">
        <v>130</v>
      </c>
      <c r="E356" s="40"/>
      <c r="F356" s="230" t="s">
        <v>617</v>
      </c>
      <c r="G356" s="40"/>
      <c r="H356" s="40"/>
      <c r="I356" s="231"/>
      <c r="J356" s="40"/>
      <c r="K356" s="40"/>
      <c r="L356" s="44"/>
      <c r="M356" s="232"/>
      <c r="N356" s="233"/>
      <c r="O356" s="91"/>
      <c r="P356" s="91"/>
      <c r="Q356" s="91"/>
      <c r="R356" s="91"/>
      <c r="S356" s="91"/>
      <c r="T356" s="92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130</v>
      </c>
      <c r="AU356" s="17" t="s">
        <v>81</v>
      </c>
    </row>
    <row r="357" s="2" customFormat="1" ht="24.15" customHeight="1">
      <c r="A357" s="38"/>
      <c r="B357" s="39"/>
      <c r="C357" s="215" t="s">
        <v>619</v>
      </c>
      <c r="D357" s="215" t="s">
        <v>124</v>
      </c>
      <c r="E357" s="216" t="s">
        <v>620</v>
      </c>
      <c r="F357" s="217" t="s">
        <v>621</v>
      </c>
      <c r="G357" s="218" t="s">
        <v>607</v>
      </c>
      <c r="H357" s="219">
        <v>2</v>
      </c>
      <c r="I357" s="220"/>
      <c r="J357" s="221">
        <f>ROUND(I357*H357,2)</f>
        <v>0</v>
      </c>
      <c r="K357" s="222"/>
      <c r="L357" s="44"/>
      <c r="M357" s="223" t="s">
        <v>1</v>
      </c>
      <c r="N357" s="224" t="s">
        <v>38</v>
      </c>
      <c r="O357" s="91"/>
      <c r="P357" s="225">
        <f>O357*H357</f>
        <v>0</v>
      </c>
      <c r="Q357" s="225">
        <v>0</v>
      </c>
      <c r="R357" s="225">
        <f>Q357*H357</f>
        <v>0</v>
      </c>
      <c r="S357" s="225">
        <v>0</v>
      </c>
      <c r="T357" s="226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27" t="s">
        <v>608</v>
      </c>
      <c r="AT357" s="227" t="s">
        <v>124</v>
      </c>
      <c r="AU357" s="227" t="s">
        <v>81</v>
      </c>
      <c r="AY357" s="17" t="s">
        <v>120</v>
      </c>
      <c r="BE357" s="228">
        <f>IF(N357="základní",J357,0)</f>
        <v>0</v>
      </c>
      <c r="BF357" s="228">
        <f>IF(N357="snížená",J357,0)</f>
        <v>0</v>
      </c>
      <c r="BG357" s="228">
        <f>IF(N357="zákl. přenesená",J357,0)</f>
        <v>0</v>
      </c>
      <c r="BH357" s="228">
        <f>IF(N357="sníž. přenesená",J357,0)</f>
        <v>0</v>
      </c>
      <c r="BI357" s="228">
        <f>IF(N357="nulová",J357,0)</f>
        <v>0</v>
      </c>
      <c r="BJ357" s="17" t="s">
        <v>81</v>
      </c>
      <c r="BK357" s="228">
        <f>ROUND(I357*H357,2)</f>
        <v>0</v>
      </c>
      <c r="BL357" s="17" t="s">
        <v>608</v>
      </c>
      <c r="BM357" s="227" t="s">
        <v>622</v>
      </c>
    </row>
    <row r="358" s="2" customFormat="1">
      <c r="A358" s="38"/>
      <c r="B358" s="39"/>
      <c r="C358" s="40"/>
      <c r="D358" s="229" t="s">
        <v>130</v>
      </c>
      <c r="E358" s="40"/>
      <c r="F358" s="230" t="s">
        <v>621</v>
      </c>
      <c r="G358" s="40"/>
      <c r="H358" s="40"/>
      <c r="I358" s="231"/>
      <c r="J358" s="40"/>
      <c r="K358" s="40"/>
      <c r="L358" s="44"/>
      <c r="M358" s="232"/>
      <c r="N358" s="233"/>
      <c r="O358" s="91"/>
      <c r="P358" s="91"/>
      <c r="Q358" s="91"/>
      <c r="R358" s="91"/>
      <c r="S358" s="91"/>
      <c r="T358" s="92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130</v>
      </c>
      <c r="AU358" s="17" t="s">
        <v>81</v>
      </c>
    </row>
    <row r="359" s="2" customFormat="1" ht="16.5" customHeight="1">
      <c r="A359" s="38"/>
      <c r="B359" s="39"/>
      <c r="C359" s="215" t="s">
        <v>623</v>
      </c>
      <c r="D359" s="215" t="s">
        <v>124</v>
      </c>
      <c r="E359" s="216" t="s">
        <v>624</v>
      </c>
      <c r="F359" s="217" t="s">
        <v>625</v>
      </c>
      <c r="G359" s="218" t="s">
        <v>607</v>
      </c>
      <c r="H359" s="219">
        <v>1</v>
      </c>
      <c r="I359" s="220"/>
      <c r="J359" s="221">
        <f>ROUND(I359*H359,2)</f>
        <v>0</v>
      </c>
      <c r="K359" s="222"/>
      <c r="L359" s="44"/>
      <c r="M359" s="223" t="s">
        <v>1</v>
      </c>
      <c r="N359" s="224" t="s">
        <v>38</v>
      </c>
      <c r="O359" s="91"/>
      <c r="P359" s="225">
        <f>O359*H359</f>
        <v>0</v>
      </c>
      <c r="Q359" s="225">
        <v>0</v>
      </c>
      <c r="R359" s="225">
        <f>Q359*H359</f>
        <v>0</v>
      </c>
      <c r="S359" s="225">
        <v>0</v>
      </c>
      <c r="T359" s="226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7" t="s">
        <v>608</v>
      </c>
      <c r="AT359" s="227" t="s">
        <v>124</v>
      </c>
      <c r="AU359" s="227" t="s">
        <v>81</v>
      </c>
      <c r="AY359" s="17" t="s">
        <v>120</v>
      </c>
      <c r="BE359" s="228">
        <f>IF(N359="základní",J359,0)</f>
        <v>0</v>
      </c>
      <c r="BF359" s="228">
        <f>IF(N359="snížená",J359,0)</f>
        <v>0</v>
      </c>
      <c r="BG359" s="228">
        <f>IF(N359="zákl. přenesená",J359,0)</f>
        <v>0</v>
      </c>
      <c r="BH359" s="228">
        <f>IF(N359="sníž. přenesená",J359,0)</f>
        <v>0</v>
      </c>
      <c r="BI359" s="228">
        <f>IF(N359="nulová",J359,0)</f>
        <v>0</v>
      </c>
      <c r="BJ359" s="17" t="s">
        <v>81</v>
      </c>
      <c r="BK359" s="228">
        <f>ROUND(I359*H359,2)</f>
        <v>0</v>
      </c>
      <c r="BL359" s="17" t="s">
        <v>608</v>
      </c>
      <c r="BM359" s="227" t="s">
        <v>626</v>
      </c>
    </row>
    <row r="360" s="2" customFormat="1">
      <c r="A360" s="38"/>
      <c r="B360" s="39"/>
      <c r="C360" s="40"/>
      <c r="D360" s="229" t="s">
        <v>130</v>
      </c>
      <c r="E360" s="40"/>
      <c r="F360" s="230" t="s">
        <v>625</v>
      </c>
      <c r="G360" s="40"/>
      <c r="H360" s="40"/>
      <c r="I360" s="231"/>
      <c r="J360" s="40"/>
      <c r="K360" s="40"/>
      <c r="L360" s="44"/>
      <c r="M360" s="232"/>
      <c r="N360" s="233"/>
      <c r="O360" s="91"/>
      <c r="P360" s="91"/>
      <c r="Q360" s="91"/>
      <c r="R360" s="91"/>
      <c r="S360" s="91"/>
      <c r="T360" s="92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130</v>
      </c>
      <c r="AU360" s="17" t="s">
        <v>81</v>
      </c>
    </row>
    <row r="361" s="2" customFormat="1" ht="16.5" customHeight="1">
      <c r="A361" s="38"/>
      <c r="B361" s="39"/>
      <c r="C361" s="215" t="s">
        <v>627</v>
      </c>
      <c r="D361" s="215" t="s">
        <v>124</v>
      </c>
      <c r="E361" s="216" t="s">
        <v>628</v>
      </c>
      <c r="F361" s="217" t="s">
        <v>629</v>
      </c>
      <c r="G361" s="218" t="s">
        <v>607</v>
      </c>
      <c r="H361" s="219">
        <v>1</v>
      </c>
      <c r="I361" s="220"/>
      <c r="J361" s="221">
        <f>ROUND(I361*H361,2)</f>
        <v>0</v>
      </c>
      <c r="K361" s="222"/>
      <c r="L361" s="44"/>
      <c r="M361" s="223" t="s">
        <v>1</v>
      </c>
      <c r="N361" s="224" t="s">
        <v>38</v>
      </c>
      <c r="O361" s="91"/>
      <c r="P361" s="225">
        <f>O361*H361</f>
        <v>0</v>
      </c>
      <c r="Q361" s="225">
        <v>0</v>
      </c>
      <c r="R361" s="225">
        <f>Q361*H361</f>
        <v>0</v>
      </c>
      <c r="S361" s="225">
        <v>0</v>
      </c>
      <c r="T361" s="226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27" t="s">
        <v>608</v>
      </c>
      <c r="AT361" s="227" t="s">
        <v>124</v>
      </c>
      <c r="AU361" s="227" t="s">
        <v>81</v>
      </c>
      <c r="AY361" s="17" t="s">
        <v>120</v>
      </c>
      <c r="BE361" s="228">
        <f>IF(N361="základní",J361,0)</f>
        <v>0</v>
      </c>
      <c r="BF361" s="228">
        <f>IF(N361="snížená",J361,0)</f>
        <v>0</v>
      </c>
      <c r="BG361" s="228">
        <f>IF(N361="zákl. přenesená",J361,0)</f>
        <v>0</v>
      </c>
      <c r="BH361" s="228">
        <f>IF(N361="sníž. přenesená",J361,0)</f>
        <v>0</v>
      </c>
      <c r="BI361" s="228">
        <f>IF(N361="nulová",J361,0)</f>
        <v>0</v>
      </c>
      <c r="BJ361" s="17" t="s">
        <v>81</v>
      </c>
      <c r="BK361" s="228">
        <f>ROUND(I361*H361,2)</f>
        <v>0</v>
      </c>
      <c r="BL361" s="17" t="s">
        <v>608</v>
      </c>
      <c r="BM361" s="227" t="s">
        <v>630</v>
      </c>
    </row>
    <row r="362" s="2" customFormat="1">
      <c r="A362" s="38"/>
      <c r="B362" s="39"/>
      <c r="C362" s="40"/>
      <c r="D362" s="229" t="s">
        <v>130</v>
      </c>
      <c r="E362" s="40"/>
      <c r="F362" s="230" t="s">
        <v>629</v>
      </c>
      <c r="G362" s="40"/>
      <c r="H362" s="40"/>
      <c r="I362" s="231"/>
      <c r="J362" s="40"/>
      <c r="K362" s="40"/>
      <c r="L362" s="44"/>
      <c r="M362" s="232"/>
      <c r="N362" s="233"/>
      <c r="O362" s="91"/>
      <c r="P362" s="91"/>
      <c r="Q362" s="91"/>
      <c r="R362" s="91"/>
      <c r="S362" s="91"/>
      <c r="T362" s="92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130</v>
      </c>
      <c r="AU362" s="17" t="s">
        <v>81</v>
      </c>
    </row>
    <row r="363" s="2" customFormat="1" ht="16.5" customHeight="1">
      <c r="A363" s="38"/>
      <c r="B363" s="39"/>
      <c r="C363" s="215" t="s">
        <v>631</v>
      </c>
      <c r="D363" s="215" t="s">
        <v>124</v>
      </c>
      <c r="E363" s="216" t="s">
        <v>632</v>
      </c>
      <c r="F363" s="217" t="s">
        <v>633</v>
      </c>
      <c r="G363" s="218" t="s">
        <v>607</v>
      </c>
      <c r="H363" s="219">
        <v>1</v>
      </c>
      <c r="I363" s="220"/>
      <c r="J363" s="221">
        <f>ROUND(I363*H363,2)</f>
        <v>0</v>
      </c>
      <c r="K363" s="222"/>
      <c r="L363" s="44"/>
      <c r="M363" s="223" t="s">
        <v>1</v>
      </c>
      <c r="N363" s="224" t="s">
        <v>38</v>
      </c>
      <c r="O363" s="91"/>
      <c r="P363" s="225">
        <f>O363*H363</f>
        <v>0</v>
      </c>
      <c r="Q363" s="225">
        <v>0</v>
      </c>
      <c r="R363" s="225">
        <f>Q363*H363</f>
        <v>0</v>
      </c>
      <c r="S363" s="225">
        <v>0</v>
      </c>
      <c r="T363" s="226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27" t="s">
        <v>608</v>
      </c>
      <c r="AT363" s="227" t="s">
        <v>124</v>
      </c>
      <c r="AU363" s="227" t="s">
        <v>81</v>
      </c>
      <c r="AY363" s="17" t="s">
        <v>120</v>
      </c>
      <c r="BE363" s="228">
        <f>IF(N363="základní",J363,0)</f>
        <v>0</v>
      </c>
      <c r="BF363" s="228">
        <f>IF(N363="snížená",J363,0)</f>
        <v>0</v>
      </c>
      <c r="BG363" s="228">
        <f>IF(N363="zákl. přenesená",J363,0)</f>
        <v>0</v>
      </c>
      <c r="BH363" s="228">
        <f>IF(N363="sníž. přenesená",J363,0)</f>
        <v>0</v>
      </c>
      <c r="BI363" s="228">
        <f>IF(N363="nulová",J363,0)</f>
        <v>0</v>
      </c>
      <c r="BJ363" s="17" t="s">
        <v>81</v>
      </c>
      <c r="BK363" s="228">
        <f>ROUND(I363*H363,2)</f>
        <v>0</v>
      </c>
      <c r="BL363" s="17" t="s">
        <v>608</v>
      </c>
      <c r="BM363" s="227" t="s">
        <v>634</v>
      </c>
    </row>
    <row r="364" s="2" customFormat="1">
      <c r="A364" s="38"/>
      <c r="B364" s="39"/>
      <c r="C364" s="40"/>
      <c r="D364" s="229" t="s">
        <v>130</v>
      </c>
      <c r="E364" s="40"/>
      <c r="F364" s="230" t="s">
        <v>633</v>
      </c>
      <c r="G364" s="40"/>
      <c r="H364" s="40"/>
      <c r="I364" s="231"/>
      <c r="J364" s="40"/>
      <c r="K364" s="40"/>
      <c r="L364" s="44"/>
      <c r="M364" s="232"/>
      <c r="N364" s="233"/>
      <c r="O364" s="91"/>
      <c r="P364" s="91"/>
      <c r="Q364" s="91"/>
      <c r="R364" s="91"/>
      <c r="S364" s="91"/>
      <c r="T364" s="92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130</v>
      </c>
      <c r="AU364" s="17" t="s">
        <v>81</v>
      </c>
    </row>
    <row r="365" s="2" customFormat="1" ht="16.5" customHeight="1">
      <c r="A365" s="38"/>
      <c r="B365" s="39"/>
      <c r="C365" s="215" t="s">
        <v>635</v>
      </c>
      <c r="D365" s="215" t="s">
        <v>124</v>
      </c>
      <c r="E365" s="216" t="s">
        <v>636</v>
      </c>
      <c r="F365" s="217" t="s">
        <v>637</v>
      </c>
      <c r="G365" s="218" t="s">
        <v>127</v>
      </c>
      <c r="H365" s="219">
        <v>2</v>
      </c>
      <c r="I365" s="220"/>
      <c r="J365" s="221">
        <f>ROUND(I365*H365,2)</f>
        <v>0</v>
      </c>
      <c r="K365" s="222"/>
      <c r="L365" s="44"/>
      <c r="M365" s="223" t="s">
        <v>1</v>
      </c>
      <c r="N365" s="224" t="s">
        <v>38</v>
      </c>
      <c r="O365" s="91"/>
      <c r="P365" s="225">
        <f>O365*H365</f>
        <v>0</v>
      </c>
      <c r="Q365" s="225">
        <v>0</v>
      </c>
      <c r="R365" s="225">
        <f>Q365*H365</f>
        <v>0</v>
      </c>
      <c r="S365" s="225">
        <v>0</v>
      </c>
      <c r="T365" s="226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7" t="s">
        <v>608</v>
      </c>
      <c r="AT365" s="227" t="s">
        <v>124</v>
      </c>
      <c r="AU365" s="227" t="s">
        <v>81</v>
      </c>
      <c r="AY365" s="17" t="s">
        <v>120</v>
      </c>
      <c r="BE365" s="228">
        <f>IF(N365="základní",J365,0)</f>
        <v>0</v>
      </c>
      <c r="BF365" s="228">
        <f>IF(N365="snížená",J365,0)</f>
        <v>0</v>
      </c>
      <c r="BG365" s="228">
        <f>IF(N365="zákl. přenesená",J365,0)</f>
        <v>0</v>
      </c>
      <c r="BH365" s="228">
        <f>IF(N365="sníž. přenesená",J365,0)</f>
        <v>0</v>
      </c>
      <c r="BI365" s="228">
        <f>IF(N365="nulová",J365,0)</f>
        <v>0</v>
      </c>
      <c r="BJ365" s="17" t="s">
        <v>81</v>
      </c>
      <c r="BK365" s="228">
        <f>ROUND(I365*H365,2)</f>
        <v>0</v>
      </c>
      <c r="BL365" s="17" t="s">
        <v>608</v>
      </c>
      <c r="BM365" s="227" t="s">
        <v>638</v>
      </c>
    </row>
    <row r="366" s="2" customFormat="1">
      <c r="A366" s="38"/>
      <c r="B366" s="39"/>
      <c r="C366" s="40"/>
      <c r="D366" s="229" t="s">
        <v>130</v>
      </c>
      <c r="E366" s="40"/>
      <c r="F366" s="230" t="s">
        <v>637</v>
      </c>
      <c r="G366" s="40"/>
      <c r="H366" s="40"/>
      <c r="I366" s="231"/>
      <c r="J366" s="40"/>
      <c r="K366" s="40"/>
      <c r="L366" s="44"/>
      <c r="M366" s="232"/>
      <c r="N366" s="233"/>
      <c r="O366" s="91"/>
      <c r="P366" s="91"/>
      <c r="Q366" s="91"/>
      <c r="R366" s="91"/>
      <c r="S366" s="91"/>
      <c r="T366" s="92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130</v>
      </c>
      <c r="AU366" s="17" t="s">
        <v>81</v>
      </c>
    </row>
    <row r="367" s="15" customFormat="1">
      <c r="A367" s="15"/>
      <c r="B367" s="267"/>
      <c r="C367" s="268"/>
      <c r="D367" s="229" t="s">
        <v>169</v>
      </c>
      <c r="E367" s="269" t="s">
        <v>1</v>
      </c>
      <c r="F367" s="270" t="s">
        <v>639</v>
      </c>
      <c r="G367" s="268"/>
      <c r="H367" s="269" t="s">
        <v>1</v>
      </c>
      <c r="I367" s="271"/>
      <c r="J367" s="268"/>
      <c r="K367" s="268"/>
      <c r="L367" s="272"/>
      <c r="M367" s="273"/>
      <c r="N367" s="274"/>
      <c r="O367" s="274"/>
      <c r="P367" s="274"/>
      <c r="Q367" s="274"/>
      <c r="R367" s="274"/>
      <c r="S367" s="274"/>
      <c r="T367" s="275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76" t="s">
        <v>169</v>
      </c>
      <c r="AU367" s="276" t="s">
        <v>81</v>
      </c>
      <c r="AV367" s="15" t="s">
        <v>81</v>
      </c>
      <c r="AW367" s="15" t="s">
        <v>30</v>
      </c>
      <c r="AX367" s="15" t="s">
        <v>73</v>
      </c>
      <c r="AY367" s="276" t="s">
        <v>120</v>
      </c>
    </row>
    <row r="368" s="15" customFormat="1">
      <c r="A368" s="15"/>
      <c r="B368" s="267"/>
      <c r="C368" s="268"/>
      <c r="D368" s="229" t="s">
        <v>169</v>
      </c>
      <c r="E368" s="269" t="s">
        <v>1</v>
      </c>
      <c r="F368" s="270" t="s">
        <v>640</v>
      </c>
      <c r="G368" s="268"/>
      <c r="H368" s="269" t="s">
        <v>1</v>
      </c>
      <c r="I368" s="271"/>
      <c r="J368" s="268"/>
      <c r="K368" s="268"/>
      <c r="L368" s="272"/>
      <c r="M368" s="273"/>
      <c r="N368" s="274"/>
      <c r="O368" s="274"/>
      <c r="P368" s="274"/>
      <c r="Q368" s="274"/>
      <c r="R368" s="274"/>
      <c r="S368" s="274"/>
      <c r="T368" s="275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76" t="s">
        <v>169</v>
      </c>
      <c r="AU368" s="276" t="s">
        <v>81</v>
      </c>
      <c r="AV368" s="15" t="s">
        <v>81</v>
      </c>
      <c r="AW368" s="15" t="s">
        <v>30</v>
      </c>
      <c r="AX368" s="15" t="s">
        <v>73</v>
      </c>
      <c r="AY368" s="276" t="s">
        <v>120</v>
      </c>
    </row>
    <row r="369" s="15" customFormat="1">
      <c r="A369" s="15"/>
      <c r="B369" s="267"/>
      <c r="C369" s="268"/>
      <c r="D369" s="229" t="s">
        <v>169</v>
      </c>
      <c r="E369" s="269" t="s">
        <v>1</v>
      </c>
      <c r="F369" s="270" t="s">
        <v>641</v>
      </c>
      <c r="G369" s="268"/>
      <c r="H369" s="269" t="s">
        <v>1</v>
      </c>
      <c r="I369" s="271"/>
      <c r="J369" s="268"/>
      <c r="K369" s="268"/>
      <c r="L369" s="272"/>
      <c r="M369" s="273"/>
      <c r="N369" s="274"/>
      <c r="O369" s="274"/>
      <c r="P369" s="274"/>
      <c r="Q369" s="274"/>
      <c r="R369" s="274"/>
      <c r="S369" s="274"/>
      <c r="T369" s="275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76" t="s">
        <v>169</v>
      </c>
      <c r="AU369" s="276" t="s">
        <v>81</v>
      </c>
      <c r="AV369" s="15" t="s">
        <v>81</v>
      </c>
      <c r="AW369" s="15" t="s">
        <v>30</v>
      </c>
      <c r="AX369" s="15" t="s">
        <v>73</v>
      </c>
      <c r="AY369" s="276" t="s">
        <v>120</v>
      </c>
    </row>
    <row r="370" s="13" customFormat="1">
      <c r="A370" s="13"/>
      <c r="B370" s="245"/>
      <c r="C370" s="246"/>
      <c r="D370" s="229" t="s">
        <v>169</v>
      </c>
      <c r="E370" s="247" t="s">
        <v>1</v>
      </c>
      <c r="F370" s="248" t="s">
        <v>83</v>
      </c>
      <c r="G370" s="246"/>
      <c r="H370" s="249">
        <v>2</v>
      </c>
      <c r="I370" s="250"/>
      <c r="J370" s="246"/>
      <c r="K370" s="246"/>
      <c r="L370" s="251"/>
      <c r="M370" s="277"/>
      <c r="N370" s="278"/>
      <c r="O370" s="278"/>
      <c r="P370" s="278"/>
      <c r="Q370" s="278"/>
      <c r="R370" s="278"/>
      <c r="S370" s="278"/>
      <c r="T370" s="279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55" t="s">
        <v>169</v>
      </c>
      <c r="AU370" s="255" t="s">
        <v>81</v>
      </c>
      <c r="AV370" s="13" t="s">
        <v>83</v>
      </c>
      <c r="AW370" s="13" t="s">
        <v>30</v>
      </c>
      <c r="AX370" s="13" t="s">
        <v>81</v>
      </c>
      <c r="AY370" s="255" t="s">
        <v>120</v>
      </c>
    </row>
    <row r="371" s="2" customFormat="1" ht="6.96" customHeight="1">
      <c r="A371" s="38"/>
      <c r="B371" s="66"/>
      <c r="C371" s="67"/>
      <c r="D371" s="67"/>
      <c r="E371" s="67"/>
      <c r="F371" s="67"/>
      <c r="G371" s="67"/>
      <c r="H371" s="67"/>
      <c r="I371" s="67"/>
      <c r="J371" s="67"/>
      <c r="K371" s="67"/>
      <c r="L371" s="44"/>
      <c r="M371" s="38"/>
      <c r="O371" s="38"/>
      <c r="P371" s="38"/>
      <c r="Q371" s="38"/>
      <c r="R371" s="38"/>
      <c r="S371" s="38"/>
      <c r="T371" s="38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</row>
  </sheetData>
  <sheetProtection sheet="1" autoFilter="0" formatColumns="0" formatRows="0" objects="1" scenarios="1" spinCount="100000" saltValue="woHhfeBe3vFkkladb6i6do9VpP9Ng3wbLHM1dmkFeg/zTvVR/94tuRqT8IsNrUsFcL5uD+fL0+cyOa1zT6uBZw==" hashValue="KhAJuJ9+O4rxgd5Cyi6UrWIHgKS26Jp0Tj4zy8vSxD68Ao4tWhCk+51LrwwOmmHziPc4VrDu+Mtqlt3ajfqnRg==" algorithmName="SHA-512" password="CC35"/>
  <autoFilter ref="C128:K370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 Ryngl</dc:creator>
  <cp:lastModifiedBy>Tomáš Ryngl</cp:lastModifiedBy>
  <dcterms:created xsi:type="dcterms:W3CDTF">2025-05-21T07:31:57Z</dcterms:created>
  <dcterms:modified xsi:type="dcterms:W3CDTF">2025-05-21T07:32:00Z</dcterms:modified>
</cp:coreProperties>
</file>